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ipik\Downloads\"/>
    </mc:Choice>
  </mc:AlternateContent>
  <xr:revisionPtr revIDLastSave="0" documentId="13_ncr:1_{BC99919C-EA7F-4FCE-A11C-D69FB81290BE}" xr6:coauthVersionLast="47" xr6:coauthVersionMax="47" xr10:uidLastSave="{00000000-0000-0000-0000-000000000000}"/>
  <bookViews>
    <workbookView xWindow="-110" yWindow="-110" windowWidth="19420" windowHeight="11500" firstSheet="1" activeTab="2" xr2:uid="{00000000-000D-0000-FFFF-FFFF00000000}"/>
  </bookViews>
  <sheets>
    <sheet name="1.KLASTER MANAJEMEN 080925 " sheetId="1" r:id="rId1"/>
    <sheet name="2.KLASTER IBU ANAK 080925" sheetId="2" r:id="rId2"/>
    <sheet name="3.KLASTER DEWASA LANSIA 080925" sheetId="3" r:id="rId3"/>
    <sheet name="4.KLASTER P2 KESLING 080925" sheetId="4" r:id="rId4"/>
    <sheet name="5. LINTAS KLASTER 080925 " sheetId="5" r:id="rId5"/>
    <sheet name="TOTAL NILAI KINERJA 1 TAHUN"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KyqXNFVzSI9AISfugOI3L07gSl7HClsmiYNwAWRcgv4="/>
    </ext>
  </extLst>
</workbook>
</file>

<file path=xl/calcChain.xml><?xml version="1.0" encoding="utf-8"?>
<calcChain xmlns="http://schemas.openxmlformats.org/spreadsheetml/2006/main">
  <c r="H40" i="5" l="1"/>
  <c r="J40" i="5" s="1"/>
  <c r="J39" i="5"/>
  <c r="D36" i="6" s="1"/>
  <c r="H38" i="5"/>
  <c r="J38" i="5" s="1"/>
  <c r="H37" i="5"/>
  <c r="J37" i="5" s="1"/>
  <c r="J36" i="5"/>
  <c r="D35" i="6" s="1"/>
  <c r="H35" i="5"/>
  <c r="J35" i="5" s="1"/>
  <c r="J34" i="5" s="1"/>
  <c r="D34" i="6" s="1"/>
  <c r="H33" i="5"/>
  <c r="J33" i="5" s="1"/>
  <c r="H32" i="5"/>
  <c r="J32" i="5" s="1"/>
  <c r="H31" i="5"/>
  <c r="J31" i="5" s="1"/>
  <c r="H29" i="5"/>
  <c r="J29" i="5" s="1"/>
  <c r="H28" i="5"/>
  <c r="J28" i="5" s="1"/>
  <c r="H27" i="5"/>
  <c r="J27" i="5" s="1"/>
  <c r="H26" i="5"/>
  <c r="J26" i="5" s="1"/>
  <c r="J25" i="5"/>
  <c r="G25" i="5"/>
  <c r="H25" i="5" s="1"/>
  <c r="J24" i="5"/>
  <c r="H24" i="5"/>
  <c r="J23" i="5"/>
  <c r="H23" i="5"/>
  <c r="J22" i="5"/>
  <c r="H22" i="5"/>
  <c r="H20" i="5"/>
  <c r="J20" i="5" s="1"/>
  <c r="J19" i="5"/>
  <c r="H18" i="5"/>
  <c r="J18" i="5" s="1"/>
  <c r="J17" i="5" s="1"/>
  <c r="D31" i="6" s="1"/>
  <c r="H16" i="5"/>
  <c r="J16" i="5" s="1"/>
  <c r="H15" i="5"/>
  <c r="J15" i="5" s="1"/>
  <c r="J14" i="5" s="1"/>
  <c r="H57" i="4"/>
  <c r="J57" i="4" s="1"/>
  <c r="H56" i="4"/>
  <c r="J56" i="4" s="1"/>
  <c r="H55" i="4"/>
  <c r="J55" i="4" s="1"/>
  <c r="H54" i="4"/>
  <c r="J54" i="4" s="1"/>
  <c r="H53" i="4"/>
  <c r="J53" i="4" s="1"/>
  <c r="H52" i="4"/>
  <c r="J52" i="4" s="1"/>
  <c r="H51" i="4"/>
  <c r="J51" i="4" s="1"/>
  <c r="H50" i="4"/>
  <c r="J50" i="4" s="1"/>
  <c r="H49" i="4"/>
  <c r="J49" i="4" s="1"/>
  <c r="H48" i="4"/>
  <c r="J48" i="4" s="1"/>
  <c r="H47" i="4"/>
  <c r="J47" i="4" s="1"/>
  <c r="H46" i="4"/>
  <c r="J46" i="4" s="1"/>
  <c r="H45" i="4"/>
  <c r="J45" i="4" s="1"/>
  <c r="H44" i="4"/>
  <c r="J44" i="4" s="1"/>
  <c r="H43" i="4"/>
  <c r="J43" i="4" s="1"/>
  <c r="H42" i="4"/>
  <c r="J42" i="4" s="1"/>
  <c r="H41" i="4"/>
  <c r="J41" i="4" s="1"/>
  <c r="H40" i="4"/>
  <c r="J40" i="4" s="1"/>
  <c r="H38" i="4"/>
  <c r="J38" i="4" s="1"/>
  <c r="H37" i="4"/>
  <c r="J37" i="4" s="1"/>
  <c r="H36" i="4"/>
  <c r="J36" i="4" s="1"/>
  <c r="H35" i="4"/>
  <c r="J35" i="4" s="1"/>
  <c r="H34" i="4"/>
  <c r="J34" i="4" s="1"/>
  <c r="H33" i="4"/>
  <c r="J33" i="4" s="1"/>
  <c r="H32" i="4"/>
  <c r="J32" i="4" s="1"/>
  <c r="H31" i="4"/>
  <c r="J31" i="4" s="1"/>
  <c r="H30" i="4"/>
  <c r="J30" i="4" s="1"/>
  <c r="H29" i="4"/>
  <c r="J29" i="4" s="1"/>
  <c r="H28" i="4"/>
  <c r="J28" i="4" s="1"/>
  <c r="H27" i="4"/>
  <c r="J27" i="4" s="1"/>
  <c r="H26" i="4"/>
  <c r="J26" i="4" s="1"/>
  <c r="H25" i="4"/>
  <c r="J25" i="4" s="1"/>
  <c r="H24" i="4"/>
  <c r="J24" i="4" s="1"/>
  <c r="H23" i="4"/>
  <c r="J23" i="4" s="1"/>
  <c r="H22" i="4"/>
  <c r="J22" i="4" s="1"/>
  <c r="H21" i="4"/>
  <c r="J21" i="4" s="1"/>
  <c r="H20" i="4"/>
  <c r="J20" i="4" s="1"/>
  <c r="H18" i="4"/>
  <c r="J18" i="4" s="1"/>
  <c r="H17" i="4"/>
  <c r="J17" i="4" s="1"/>
  <c r="H16" i="4"/>
  <c r="J16" i="4" s="1"/>
  <c r="H67" i="3"/>
  <c r="J67" i="3" s="1"/>
  <c r="J66" i="3" s="1"/>
  <c r="H65" i="3"/>
  <c r="J65" i="3" s="1"/>
  <c r="J64" i="3" s="1"/>
  <c r="H63" i="3"/>
  <c r="J63" i="3" s="1"/>
  <c r="J62" i="3" s="1"/>
  <c r="H61" i="3"/>
  <c r="J61" i="3" s="1"/>
  <c r="H60" i="3"/>
  <c r="J60" i="3" s="1"/>
  <c r="J59" i="3" s="1"/>
  <c r="H58" i="3"/>
  <c r="H57" i="3"/>
  <c r="H56" i="3"/>
  <c r="J56" i="3" s="1"/>
  <c r="H55" i="3"/>
  <c r="J55" i="3" s="1"/>
  <c r="J54" i="3" s="1"/>
  <c r="H52" i="3"/>
  <c r="J52" i="3" s="1"/>
  <c r="H51" i="3"/>
  <c r="J51" i="3" s="1"/>
  <c r="H50" i="3"/>
  <c r="J50" i="3" s="1"/>
  <c r="H49" i="3"/>
  <c r="J49" i="3" s="1"/>
  <c r="H48" i="3"/>
  <c r="J48" i="3" s="1"/>
  <c r="J45" i="3" s="1"/>
  <c r="H47" i="3"/>
  <c r="J47" i="3" s="1"/>
  <c r="H46" i="3"/>
  <c r="J46" i="3" s="1"/>
  <c r="H44" i="3"/>
  <c r="J44" i="3" s="1"/>
  <c r="J43" i="3" s="1"/>
  <c r="H42" i="3"/>
  <c r="J42" i="3" s="1"/>
  <c r="J41" i="3" s="1"/>
  <c r="H40" i="3"/>
  <c r="J40" i="3" s="1"/>
  <c r="H39" i="3"/>
  <c r="J39" i="3" s="1"/>
  <c r="H38" i="3"/>
  <c r="J38" i="3" s="1"/>
  <c r="H37" i="3"/>
  <c r="J37" i="3" s="1"/>
  <c r="H36" i="3"/>
  <c r="J36" i="3" s="1"/>
  <c r="H35" i="3"/>
  <c r="J35" i="3" s="1"/>
  <c r="H34" i="3"/>
  <c r="J34" i="3" s="1"/>
  <c r="H33" i="3"/>
  <c r="J33" i="3" s="1"/>
  <c r="H32" i="3"/>
  <c r="J32" i="3" s="1"/>
  <c r="H31" i="3"/>
  <c r="J31" i="3" s="1"/>
  <c r="H30" i="3"/>
  <c r="J30" i="3" s="1"/>
  <c r="H29" i="3"/>
  <c r="J29" i="3" s="1"/>
  <c r="H28" i="3"/>
  <c r="J28" i="3" s="1"/>
  <c r="H27" i="3"/>
  <c r="J27" i="3" s="1"/>
  <c r="H26" i="3"/>
  <c r="J26" i="3" s="1"/>
  <c r="H25" i="3"/>
  <c r="J25" i="3" s="1"/>
  <c r="H24" i="3"/>
  <c r="J24" i="3" s="1"/>
  <c r="H22" i="3"/>
  <c r="J22" i="3" s="1"/>
  <c r="H21" i="3"/>
  <c r="J21" i="3" s="1"/>
  <c r="H19" i="3"/>
  <c r="H18" i="3"/>
  <c r="H17" i="3"/>
  <c r="J17" i="3" s="1"/>
  <c r="H16" i="3"/>
  <c r="J16" i="3" s="1"/>
  <c r="H95" i="2"/>
  <c r="J95" i="2" s="1"/>
  <c r="H94" i="2"/>
  <c r="J94" i="2" s="1"/>
  <c r="H93" i="2"/>
  <c r="J93" i="2" s="1"/>
  <c r="H92" i="2"/>
  <c r="J92" i="2" s="1"/>
  <c r="J91" i="2"/>
  <c r="H90" i="2"/>
  <c r="J90" i="2" s="1"/>
  <c r="H89" i="2"/>
  <c r="J89" i="2" s="1"/>
  <c r="H88" i="2"/>
  <c r="J88" i="2" s="1"/>
  <c r="H87" i="2"/>
  <c r="J87" i="2" s="1"/>
  <c r="H85" i="2"/>
  <c r="J85" i="2" s="1"/>
  <c r="H84" i="2"/>
  <c r="J84" i="2" s="1"/>
  <c r="H83" i="2"/>
  <c r="J83" i="2" s="1"/>
  <c r="H82" i="2"/>
  <c r="J82" i="2" s="1"/>
  <c r="H81" i="2"/>
  <c r="J81" i="2" s="1"/>
  <c r="H80" i="2"/>
  <c r="J80" i="2" s="1"/>
  <c r="H79" i="2"/>
  <c r="J79" i="2" s="1"/>
  <c r="H78" i="2"/>
  <c r="J78" i="2" s="1"/>
  <c r="H77" i="2"/>
  <c r="J77" i="2" s="1"/>
  <c r="H76" i="2"/>
  <c r="J76" i="2" s="1"/>
  <c r="H75" i="2"/>
  <c r="J75" i="2" s="1"/>
  <c r="H74" i="2"/>
  <c r="J74" i="2" s="1"/>
  <c r="H73" i="2"/>
  <c r="J73" i="2" s="1"/>
  <c r="H72" i="2"/>
  <c r="J72" i="2" s="1"/>
  <c r="J71" i="2" s="1"/>
  <c r="D21" i="6" s="1"/>
  <c r="H70" i="2"/>
  <c r="J70" i="2" s="1"/>
  <c r="J67" i="2" s="1"/>
  <c r="D20" i="6" s="1"/>
  <c r="H69" i="2"/>
  <c r="J69" i="2" s="1"/>
  <c r="H68" i="2"/>
  <c r="J68" i="2" s="1"/>
  <c r="H66" i="2"/>
  <c r="J66" i="2" s="1"/>
  <c r="J65" i="2" s="1"/>
  <c r="J64" i="2"/>
  <c r="H64" i="2"/>
  <c r="J63" i="2"/>
  <c r="H63" i="2"/>
  <c r="J62" i="2"/>
  <c r="H62" i="2"/>
  <c r="H60" i="2"/>
  <c r="J60" i="2" s="1"/>
  <c r="H59" i="2"/>
  <c r="J59" i="2" s="1"/>
  <c r="H57" i="2"/>
  <c r="J57" i="2" s="1"/>
  <c r="J56" i="2"/>
  <c r="H55" i="2"/>
  <c r="J55" i="2" s="1"/>
  <c r="H54" i="2"/>
  <c r="J54" i="2" s="1"/>
  <c r="H53" i="2"/>
  <c r="J53" i="2" s="1"/>
  <c r="H51" i="2"/>
  <c r="J51" i="2" s="1"/>
  <c r="H50" i="2"/>
  <c r="J50" i="2" s="1"/>
  <c r="H49" i="2"/>
  <c r="J49" i="2" s="1"/>
  <c r="H48" i="2"/>
  <c r="J48" i="2" s="1"/>
  <c r="H47" i="2"/>
  <c r="J47" i="2" s="1"/>
  <c r="H46" i="2"/>
  <c r="J46" i="2" s="1"/>
  <c r="H45" i="2"/>
  <c r="J45" i="2" s="1"/>
  <c r="H44" i="2"/>
  <c r="J44" i="2" s="1"/>
  <c r="H43" i="2"/>
  <c r="J43" i="2" s="1"/>
  <c r="H41" i="2"/>
  <c r="J41" i="2" s="1"/>
  <c r="J40" i="2"/>
  <c r="J39" i="2"/>
  <c r="H38" i="2"/>
  <c r="J38" i="2" s="1"/>
  <c r="H37" i="2"/>
  <c r="J37" i="2" s="1"/>
  <c r="H36" i="2"/>
  <c r="J36" i="2" s="1"/>
  <c r="H35" i="2"/>
  <c r="J35" i="2" s="1"/>
  <c r="H34" i="2"/>
  <c r="J34" i="2" s="1"/>
  <c r="H33" i="2"/>
  <c r="J33" i="2" s="1"/>
  <c r="H30" i="2"/>
  <c r="J30" i="2" s="1"/>
  <c r="H29" i="2"/>
  <c r="J29" i="2" s="1"/>
  <c r="H28" i="2"/>
  <c r="J28" i="2" s="1"/>
  <c r="H27" i="2"/>
  <c r="J27" i="2" s="1"/>
  <c r="H26" i="2"/>
  <c r="J26" i="2" s="1"/>
  <c r="H25" i="2"/>
  <c r="J25" i="2" s="1"/>
  <c r="H24" i="2"/>
  <c r="J24" i="2" s="1"/>
  <c r="H23" i="2"/>
  <c r="J23" i="2" s="1"/>
  <c r="H22" i="2"/>
  <c r="J22" i="2" s="1"/>
  <c r="H21" i="2"/>
  <c r="J21" i="2" s="1"/>
  <c r="H20" i="2"/>
  <c r="J20" i="2" s="1"/>
  <c r="H19" i="2"/>
  <c r="J19" i="2" s="1"/>
  <c r="H18" i="2"/>
  <c r="J18" i="2" s="1"/>
  <c r="H17" i="2"/>
  <c r="J17" i="2" s="1"/>
  <c r="H16" i="2"/>
  <c r="J16" i="2" s="1"/>
  <c r="H161" i="1"/>
  <c r="H159" i="1"/>
  <c r="H157" i="1"/>
  <c r="H153" i="1"/>
  <c r="H149" i="1"/>
  <c r="H143" i="1"/>
  <c r="H137" i="1"/>
  <c r="H136" i="1" s="1"/>
  <c r="I136" i="1" s="1"/>
  <c r="K136" i="1" s="1"/>
  <c r="C16" i="6" s="1"/>
  <c r="H118" i="1"/>
  <c r="I118" i="1" s="1"/>
  <c r="K118" i="1" s="1"/>
  <c r="C15" i="6" s="1"/>
  <c r="H116" i="1"/>
  <c r="H114" i="1"/>
  <c r="H110" i="1"/>
  <c r="H107" i="1"/>
  <c r="H102" i="1"/>
  <c r="H96" i="1"/>
  <c r="H95" i="1"/>
  <c r="H90" i="1"/>
  <c r="I90" i="1" s="1"/>
  <c r="K90" i="1" s="1"/>
  <c r="C13" i="6" s="1"/>
  <c r="H83" i="1"/>
  <c r="I83" i="1" s="1"/>
  <c r="K83" i="1" s="1"/>
  <c r="C12" i="6" s="1"/>
  <c r="H79" i="1"/>
  <c r="H74" i="1"/>
  <c r="H70" i="1"/>
  <c r="H65" i="1"/>
  <c r="H60" i="1"/>
  <c r="H56" i="1"/>
  <c r="H48" i="1"/>
  <c r="H43" i="1"/>
  <c r="H37" i="1"/>
  <c r="H36" i="1"/>
  <c r="I36" i="1" s="1"/>
  <c r="K36" i="1" s="1"/>
  <c r="C10" i="6" s="1"/>
  <c r="H30" i="1"/>
  <c r="I30" i="1" s="1"/>
  <c r="K30" i="1" s="1"/>
  <c r="C9" i="6" s="1"/>
  <c r="H26" i="1"/>
  <c r="I26" i="1" s="1"/>
  <c r="K26" i="1" s="1"/>
  <c r="H19" i="1"/>
  <c r="I19" i="1" s="1"/>
  <c r="K19" i="1" s="1"/>
  <c r="C7" i="6" s="1"/>
  <c r="J15" i="4" l="1"/>
  <c r="J19" i="4"/>
  <c r="J14" i="4" s="1"/>
  <c r="J15" i="3"/>
  <c r="J52" i="2"/>
  <c r="J42" i="2"/>
  <c r="J32" i="2"/>
  <c r="J86" i="2"/>
  <c r="D22" i="6" s="1"/>
  <c r="J61" i="2"/>
  <c r="H94" i="1"/>
  <c r="I94" i="1" s="1"/>
  <c r="K94" i="1" s="1"/>
  <c r="C14" i="6" s="1"/>
  <c r="H47" i="1"/>
  <c r="I47" i="1" s="1"/>
  <c r="K47" i="1" s="1"/>
  <c r="C11" i="6" s="1"/>
  <c r="C8" i="6"/>
  <c r="J39" i="4"/>
  <c r="D28" i="6" s="1"/>
  <c r="D30" i="6"/>
  <c r="J13" i="5"/>
  <c r="D29" i="6" s="1"/>
  <c r="J20" i="3"/>
  <c r="J23" i="3"/>
  <c r="J53" i="3"/>
  <c r="D25" i="6" s="1"/>
  <c r="J15" i="2"/>
  <c r="J58" i="2"/>
  <c r="J21" i="5"/>
  <c r="D32" i="6" s="1"/>
  <c r="J30" i="5"/>
  <c r="D33" i="6" s="1"/>
  <c r="J31" i="2" l="1"/>
  <c r="D19" i="6" s="1"/>
  <c r="K18" i="1"/>
  <c r="C6" i="6" s="1"/>
  <c r="C5" i="6" s="1"/>
  <c r="D27" i="6"/>
  <c r="J13" i="4"/>
  <c r="D26" i="6" s="1"/>
  <c r="D18" i="6"/>
  <c r="J14" i="2"/>
  <c r="D17" i="6" s="1"/>
  <c r="J14" i="3"/>
  <c r="D24" i="6" l="1"/>
  <c r="J13" i="3"/>
  <c r="D23" i="6" s="1"/>
  <c r="D5" i="6" s="1"/>
</calcChain>
</file>

<file path=xl/sharedStrings.xml><?xml version="1.0" encoding="utf-8"?>
<sst xmlns="http://schemas.openxmlformats.org/spreadsheetml/2006/main" count="1800" uniqueCount="1249">
  <si>
    <t xml:space="preserve">                                                                                                                                                                                                                          </t>
  </si>
  <si>
    <t>Instrumen Penghitungan Klaster Pelayanan Manajemen</t>
  </si>
  <si>
    <t>No</t>
  </si>
  <si>
    <t>Jenis Variabel</t>
  </si>
  <si>
    <t>Definisi Operasional</t>
  </si>
  <si>
    <t>Skala</t>
  </si>
  <si>
    <t xml:space="preserve">Nilai </t>
  </si>
  <si>
    <t>Bobot</t>
  </si>
  <si>
    <t>Nilai Total</t>
  </si>
  <si>
    <t>Nilai 0</t>
  </si>
  <si>
    <t>Nilai 4</t>
  </si>
  <si>
    <t>Nilai 7</t>
  </si>
  <si>
    <t>Nilai 10</t>
  </si>
  <si>
    <t>(1)</t>
  </si>
  <si>
    <t>(2)</t>
  </si>
  <si>
    <t>(3)</t>
  </si>
  <si>
    <t>(4)</t>
  </si>
  <si>
    <t>(5)</t>
  </si>
  <si>
    <t>(6)</t>
  </si>
  <si>
    <t>(7)</t>
  </si>
  <si>
    <t>(8)</t>
  </si>
  <si>
    <t>(9)</t>
  </si>
  <si>
    <t>(10)</t>
  </si>
  <si>
    <t>1.</t>
  </si>
  <si>
    <t>Klaster Pelayanan Manajemen</t>
  </si>
  <si>
    <t xml:space="preserve">1.1.Manajemen Inti Puskesmas </t>
  </si>
  <si>
    <t>Rencana 5 (lima) tahunan</t>
  </si>
  <si>
    <t>Rencana 5 (lima) tahunan sesuai visi, misi, tugas pokok dan fungsi Puskesmas bedasarkan pada analisis kebutuhan masyarakat akan pelayanan kesehatan sebagai upaya untuk meningkatkan derajat kesehatan masyarakat secara optimal</t>
  </si>
  <si>
    <t>Tidak ada rencana 5 (lima) tahunan</t>
  </si>
  <si>
    <t>Ada, tidak sesuai visi, misi, tugas pokok dan fungsi Puskesmas, tidak berdasarkan pada analisis kebutuhan masyarakat</t>
  </si>
  <si>
    <t>Ada, sesuai visi, misi, tugas pokok dan fungsi Puskesmas, tidak berdasarkan pada analisis kebutuhan masyarakat</t>
  </si>
  <si>
    <t>Ada, sesuai visi, misi, tugas pokok dan fungsi Puskesmas bedasarkan pada analisis kebutuhan masyarakat</t>
  </si>
  <si>
    <t>2.</t>
  </si>
  <si>
    <t xml:space="preserve">RUK Tahun (N+1)  </t>
  </si>
  <si>
    <t>RUK (Rencana Usulan Kegiatan) Puskesmas untuk tahun yad  ( N+1) dibuat berdasarkan analisa situasi, kebutuhan dan harapan  masyarakat dan hasil capaian kinerja, prioritas serta data 2 ( dua) tahun yang lalu dan data survei, disahkan oleh Kepala Puskesmas</t>
  </si>
  <si>
    <t>Tidak ada</t>
  </si>
  <si>
    <t xml:space="preserve">Ada , tidak sesuai visi, misi, tugas pokok dan fungsi Puskesmas,tidak berdasarkan pada analisis kebutuhan masyarakat dan kinerja </t>
  </si>
  <si>
    <t xml:space="preserve">Ada,  sesuai visi, misi, tugas pokok dan fungsi Puskesmas, tidak berdasarkan pada analisis kebutuhan masyarakat dan kinerja </t>
  </si>
  <si>
    <t>Ada , sesuai visi, misi, tugas pokok dan fungsi Puskesmas, bedasarkan pada analisis kebutuhan masyarakat dan kinerja , ada pengesahan kepala Puskesmas</t>
  </si>
  <si>
    <t>3.</t>
  </si>
  <si>
    <t>RPK/POA bulanan/tahunan</t>
  </si>
  <si>
    <t xml:space="preserve">Dokumen Rencana Pelaksanaan Kegiatan (RPK), sebagai acuan pelaksanaan kegiatan yang akan dijadwalkan selama 1 (satu) tahun dengan memperhatikan visi misi dan tata nilai Puskesmas </t>
  </si>
  <si>
    <t>Tidak ada Ada dokumen RPK</t>
  </si>
  <si>
    <t>dokumen RPK tidak sesuai RUK, Tidak ada pembahasan dengan LP maupun LS, dalam penentuan jadwal</t>
  </si>
  <si>
    <t>dokumen RPK sesuai RUK, tidak ada pembahasan dengan LP maupun LS dalam penentuan jadwal</t>
  </si>
  <si>
    <t>dokumen RPK sesuai RUK, ada pembahasan dengan LP maupun LS dalam penentuan jadwal</t>
  </si>
  <si>
    <t>4.</t>
  </si>
  <si>
    <t>Lokakarya Mini bulanan (lokmin bulanan)</t>
  </si>
  <si>
    <r>
      <rPr>
        <sz val="12"/>
        <color theme="1"/>
        <rFont val="Tahoma"/>
      </rPr>
      <t>Rapat Lintas Program  (LP) membahas review kegiatan, permasalahan LP,rencana tindak lanjut (c</t>
    </r>
    <r>
      <rPr>
        <i/>
        <sz val="12"/>
        <color theme="1"/>
        <rFont val="Tahoma"/>
      </rPr>
      <t>orrective action</t>
    </r>
    <r>
      <rPr>
        <sz val="12"/>
        <color theme="1"/>
        <rFont val="Tahoma"/>
      </rPr>
      <t>) ,  beserta tindak lanjutnyasecara lengkap. Dokumen lokmin awal tahun memuat penyusunan POA, briefing penjelasan program dari Kapus dan detail pelaksanaan program (target, strategi pelaksana) dan kesepakatan pegawai Puskesmas. Notulen memuat evaluasi bulanan pelaksanaan kegiatan dan langkah koreksi.</t>
    </r>
  </si>
  <si>
    <t xml:space="preserve">Tidak ada dokumen </t>
  </si>
  <si>
    <t>Ada, dokumen tidak memuat evaluasi bulanan pelaksanaan kegiatan dan langkah koreksi</t>
  </si>
  <si>
    <r>
      <rPr>
        <sz val="12"/>
        <color theme="1"/>
        <rFont val="Tahoma"/>
      </rPr>
      <t>Ada, dokumen</t>
    </r>
    <r>
      <rPr>
        <i/>
        <sz val="12"/>
        <color theme="1"/>
        <rFont val="Tahoma"/>
      </rPr>
      <t xml:space="preserve"> corrective actio</t>
    </r>
    <r>
      <rPr>
        <sz val="12"/>
        <color theme="1"/>
        <rFont val="Tahoma"/>
      </rPr>
      <t>n,dafar hadir, notulen hasil  lokmin,undangan rapat lokmin tiap bulan lengkap</t>
    </r>
  </si>
  <si>
    <t>Ada, dokumen yang menindaklanjuti hasil lokmin bulan sebelumnya</t>
  </si>
  <si>
    <t>5.</t>
  </si>
  <si>
    <t>Lokakarya Mini tribulanan  (lokmin tribulanan)</t>
  </si>
  <si>
    <t>Rapat lintas program dan Lintas Sektor (LS) membahas review kegiatan, permasalahan LP, corrective action,  beserta tindak lanjutnya  secara lengkap tindak lanjutnya. Dokumen memuat evaluasi kegiatan yang memerlukan peran LS</t>
  </si>
  <si>
    <t>Ada Dokumen corrective action,dafar hadir, notulen hasil  lokmin,undangan rapat lokmin lengkap</t>
  </si>
  <si>
    <t>Ada, dokumen yang menindaklanjuti hasil lokmin yang melibatkan peran serta LS</t>
  </si>
  <si>
    <t>6.</t>
  </si>
  <si>
    <t>Laporan Kinerja Puskesmas</t>
  </si>
  <si>
    <t xml:space="preserve">Hasil Kinerja Puskesmas yang paling sedikit memuat data dan informasi tentang pencapaian pelaksanaan pelayanan kesehatan dan manajemen Puskesmas dan telah di laporkan ke Dinas Kesehatan untuk di evaluasi dan diberikan umpan balik. </t>
  </si>
  <si>
    <t>Belum membuat dokumen Laporan Kinerja</t>
  </si>
  <si>
    <t>Ada , dokumen lengkap (berisi Pendahuluan, Matriks Penilaian Kinerja, Hasil Penilaian Kinerja, Rencana Tindak Lanjut) yang dilaporkan &lt; 4 x /setahun (tidak setiap 3 bulan) ke Dinas Kesehatan.</t>
  </si>
  <si>
    <t>Ada , dokumen lengkap (berisi Pendahuluan, Matriks Penilaian Kinerja, Hasil Penilaian Kinerja, Rencana Tindak Lanjut) yang dilaporkan setiap 3 bulan ke Dinas Kesehatan, belum dievaluasi dan belum mendapat umpan balik dari Dinas Kesehatan.</t>
  </si>
  <si>
    <t>Ada , dokumen lengkap (berisi Pendahuluan, Matriks Penilaian Kinerja, Hasil Penilaian Kinerja, Rencana Tindak Lanjut) yang dilaporkan setiap 3 bulan ke Dinas Kesehatan, telah dievaluasi dan mendapat umpan balik dari Dinas Kesehatan.</t>
  </si>
  <si>
    <t>1.2. Manajemen Arsip</t>
  </si>
  <si>
    <t>Ada SOP Pengelolaan Arsip</t>
  </si>
  <si>
    <t>adanya panduan yang mengatur cara pengelolaan arsip secara sistematis, terstruktur, dan efisien</t>
  </si>
  <si>
    <t>SOP pengelolaan arsip tersedia dalam bentuk dokumen tertulis, tetapi belum tersosialisasikan dengan baik kepada seluruh pegawai yang terlibat dalam pengelolaan arsip</t>
  </si>
  <si>
    <t>SOP pengelolaan arsip tersedia dalam bentuk dokumen tertulis dan sudah disosialisasikan kepada pegawai yang terkait, namun belum diterapkan secara konsisten dalam praktik sehari-hari</t>
  </si>
  <si>
    <t>SOP pengelolaan arsip tersedia dalam bentuk dokumen tertulis, telah disosialisasikan secara menyeluruh kepada pegawai terkait, serta diterapkan secara konsisten dalam pengelolaan arsip sehari-hari</t>
  </si>
  <si>
    <t>Ada Surat Keputusan/Surat Tugas Pengelola Arsip Puskesmas</t>
  </si>
  <si>
    <t>Surat Keputusan / Surat Tugas Pengelola Arsip dengan uraian tugas pokoknya</t>
  </si>
  <si>
    <t>Ada SK / Surat Tugas Pengelola Arsip, tidak ada  uraian tugas dan evaluasi pelaksanaan uraian tugas</t>
  </si>
  <si>
    <t>Ada SK / Surat Tugas Pengelola Arsip, ada uraian tugas tetapi tidak ada evaluasi pelaksanaan uraian tugas</t>
  </si>
  <si>
    <t>Ada SK / Surat Tugas Pengelola Arsip, ada uraian tugas dan evaluasi pelaksanaan uraian tugas</t>
  </si>
  <si>
    <t>Audit pengelolaan arsip secara berkala</t>
  </si>
  <si>
    <t>Pemantauan dan evaluasi sistem pengelolaan arsip (keakuratan data, relevansi data, keamanan informasi dan manajemen risiko)  secara independen</t>
  </si>
  <si>
    <t>Audit tidak pernah dilaksanakan</t>
  </si>
  <si>
    <t>Audit arsip dilakukan tetapi tidak secara berkala, tidak terdokumentasi dengan baik, atau hanya dilakukan jika ada masalah yang muncul.</t>
  </si>
  <si>
    <t>Audit arsip dilakukan secara berkala sesuai jadwal tertentu (sekurang-kurangnya 1x setahun), terdokumentasi, tetapi tindak lanjut hasil audit belum optimal atau belum diterapkan secara konsisten</t>
  </si>
  <si>
    <t>Audit arsip dilakukan secara berkala sesuai jadwal yang telah ditetapkan(sekurang-kurangnya 1x setahun), terdokumentasi dengan baik, serta ditindaklanjuti dengan perbaikan atau peningkatan sistem pengelolaan arsip berdasarkan hasil audit</t>
  </si>
  <si>
    <t>1.3. Manajemen Sumber Daya Manusia</t>
  </si>
  <si>
    <t>Penyusunan Rencana Kebutuhan (RENBUT) Tenaga Medis dan Tenaga Kesehatan</t>
  </si>
  <si>
    <t>Metode Penghitungan Kebutuhan Tenaga Medis dan Tenaga Kesehatan sesuai kompetensinya berdasarkan beban kerja dan kebutuhan rill</t>
  </si>
  <si>
    <t>Tidak ada dokumen</t>
  </si>
  <si>
    <r>
      <rPr>
        <sz val="12"/>
        <color theme="1"/>
        <rFont val="Tahoma"/>
      </rPr>
      <t xml:space="preserve">Ada dokumen renbut, dengan hasil </t>
    </r>
    <r>
      <rPr>
        <u/>
        <sz val="12"/>
        <color theme="1"/>
        <rFont val="Tahoma"/>
      </rPr>
      <t>&lt;</t>
    </r>
    <r>
      <rPr>
        <sz val="12"/>
        <color theme="1"/>
        <rFont val="Tahoma"/>
      </rPr>
      <t xml:space="preserve"> 4 jenis tenaga medis dan tenaga kesehatan dari 9 tenaga medis dan tenaga kesehatan sesuai kebutuhan</t>
    </r>
  </si>
  <si>
    <r>
      <rPr>
        <sz val="12"/>
        <color theme="1"/>
        <rFont val="Tahoma"/>
      </rPr>
      <t xml:space="preserve">Ada dokumen renbut, dengan hasil </t>
    </r>
    <r>
      <rPr>
        <u/>
        <sz val="12"/>
        <color theme="1"/>
        <rFont val="Tahoma"/>
      </rPr>
      <t>&lt;</t>
    </r>
    <r>
      <rPr>
        <sz val="12"/>
        <color theme="1"/>
        <rFont val="Tahoma"/>
      </rPr>
      <t xml:space="preserve"> 7 jenis tenaga medis dan tenaga kesehatan  (termasuk dokter, dokter gigi, bidan dan perawat) dari 9 nakes sesuai kebutuhan</t>
    </r>
  </si>
  <si>
    <r>
      <rPr>
        <sz val="12"/>
        <color theme="1"/>
        <rFont val="Tahoma"/>
      </rPr>
      <t xml:space="preserve">Ada dokumen renbut, dengan hasil </t>
    </r>
    <r>
      <rPr>
        <u/>
        <sz val="12"/>
        <color theme="1"/>
        <rFont val="Tahoma"/>
      </rPr>
      <t>&lt;</t>
    </r>
    <r>
      <rPr>
        <sz val="12"/>
        <color theme="1"/>
        <rFont val="Tahoma"/>
      </rPr>
      <t xml:space="preserve"> 9 jenis tenaga medis dan tenaga kesehatan (termasuk dokter, dokter gigi, bidan dan perawat) sesuai kebutuhan</t>
    </r>
  </si>
  <si>
    <t xml:space="preserve">SK, uraian tugas pokok (tanggung jawab dan wewenang ) serta uraian tugas integrasi </t>
  </si>
  <si>
    <t xml:space="preserve">Surat Keputusan Penanggung Jawab dengan uraian tugas pokok dan tugas integrasi jabatan karyawan </t>
  </si>
  <si>
    <t>Tidak ada SK Penanggung Jawab dan uraian tugas</t>
  </si>
  <si>
    <t>Ada SK Penanggung Jawab dan  uraian tugas 50% karyawan</t>
  </si>
  <si>
    <t>Ada SK Penanggung Jawab dan  uraian tugas 75% karyawan</t>
  </si>
  <si>
    <t>Ada SK Penanggung Jawab dan  uraian tugas seluruh karyawan</t>
  </si>
  <si>
    <t xml:space="preserve">Registrasi Perizinan (STR dan SIP) bagi Tenaga Medis dan Tenaga Kesehatan </t>
  </si>
  <si>
    <t>Setiap Tenaga Medis dan Tenaga Kesehatan yang telah memberikan pelayanan kesehatan dan atau menjalankan pekerjaan profesi wajib memiliki izin  STR &amp; SIP ada indentifikasi untuk SIP yang akan habis masa berlakunya 6 bulan. Tenaga Medis dan Tenaga Kesehatan yang wajib memiliki STR dan SIP adalah dengan pendidikan (Profesi atau Vokasi).</t>
  </si>
  <si>
    <t>Tidak ada dokumn pencatatan registrasi perizinan (STR &amp; SIP)</t>
  </si>
  <si>
    <t>Ada dokumen pencatatan registrasi perizinan (STR &amp; SIP) tenaga medis dan tenaga kesehatan, tidak ada analisa terkait SIP yang akan habis dan yang sudah habis</t>
  </si>
  <si>
    <t>Ada dokumen pencatatan registrasi perizinan (STR &amp; SIP) tenaga medis dan tenaga kesehatan, ada analisa terkait SIP yang akan habis dan yang sudah habis dan tidak ada tindak lanjut dan evaluasi bagi SIP yang akan habis dan sudah habis</t>
  </si>
  <si>
    <t xml:space="preserve">Ada dokumen pencatatan registrasi perizinan (STR &amp; SIP) tenaga medis dan tenaga kesehatan, ada analisa, tindak lanjut serta evaluasi terkait SIP yang akan habis dan yang sudah habis </t>
  </si>
  <si>
    <t>Tenaga Medis dan Tenaga Kesehatan yang ditingkatkan kompetensinya</t>
  </si>
  <si>
    <t>Peningkatan kompetensi tenaga medis dan tenaga kesehatan adalah proses yang berkelanjutan dan penting untuk memastikan bahwa tenaga kesehatan memiliki pengetahuan, keterampilan, dan kemampuan yang dibutuhkan untuk memberikan pelayanan kesehatan yang berkualitas dan efektif. Peningkatan Kompetensi dapat melalui Pelatihan dengan mengikuti (seminar, workshop, pelatihan, dan kursus, dll) dan / atau Pendidikan berkelanjut bagi tenaga medis dan tenaga kesehatan  memperbarui pengetahuan dan keterampilan.</t>
  </si>
  <si>
    <t>Tidak ada data pencatatan tenaga medis dan tenaga kesehatan yang ditingkatkan kompetensinya melalui pelatihan dan atau pendidikan berkelanjut</t>
  </si>
  <si>
    <t>Ada Pencatatan laporan tenaga medis dan tenaga kesehatan yang ditingkatkan kompetensinya hanya melalui pelatihan atau pendidikan berkelanjutan dan tidak ada rencana tindak lanjut dan belum dilakukan monitoring evaluasi kinerja oleh atasan</t>
  </si>
  <si>
    <t xml:space="preserve">Ada Pencatatan laporan tenaga medis dan tenaga kesehatan yang ditingkatkan kompetensinya hanya melalui pelatihan dan pendidikan berkelanjutan dan tidak ada rencana tindak lanjut ataupun monitoring evaluasi kinerja oleh atasan </t>
  </si>
  <si>
    <t>Ada Pencatatan laporan tenaga medis dan tenaga kesehatan yang ditingkatkan kompetensinya hanya melalui pelatihan dan pendidikan berkelanjutan dan  ada rencana tindak lanjut serta pelaksanaan serta monitoring evaluasi kinerja yang dilakukan oleh atasan</t>
  </si>
  <si>
    <t>Tersedianya tenaga dokter umum organik/tetap minimal 1 orang</t>
  </si>
  <si>
    <t>Tenaga Dokter umum organik/tetap merupakan tenaga dokter umum yang bekerja selama minimal 37,5 jam dalam seminggu di Puskesmas lokasi tempat bekerja, menempatkan salah satu SIP yang dimiliki di Puskesmas lokasi tempat bekerja serta memilki SK Penugasan secara resmi. Dokter umum yang merangkap sebagai kepala Puskesmas jika memenuhi syarat diatas yakni  menempatkan salah satu SIP di Puskesmas keberadaanya dapat dihitung tersedia tenaga dokter</t>
  </si>
  <si>
    <t>Belum tersedia tenaga dokter umum</t>
  </si>
  <si>
    <t>Tersedia tenaga dokter umum tidak tetap 1 dokter umum, menempatkan salah satu SIP yang dimiliki di Puskesmas lokasi tempat bekerja serta memilki SK Penugasan secara resmi</t>
  </si>
  <si>
    <t>Tersedia tenaga dokter umum tidak tetap lebih dari 1 dokter umum, menempatkan salah satu SIP yang dimiliki di Puskesmas lokasi tempat bekerja serta memilki SK Penugasan secara resmi</t>
  </si>
  <si>
    <t>Tersedia tenaga dokter umum organik/tetap minimal 1 dokter umum, menempatkan salah satu SIP yang dimiliki di Puskesmas lokasi tempat bekerja serta memilki SK Penugasan secara resmi</t>
  </si>
  <si>
    <t>1.4 Manajemen Sarana dan Prasarana, dan Perbekalan Kesehatan</t>
  </si>
  <si>
    <t xml:space="preserve">1.4.1 Manajemen Sarana dan Prasarana </t>
  </si>
  <si>
    <t xml:space="preserve">Kelengkapan dan Updating data Aplikasi  Sarana, Prasarana, Alat Kesehatan (ASPAK) </t>
  </si>
  <si>
    <t xml:space="preserve"> Nilai data kumulatif SPA  &gt;60 % dan &gt;60% berdasarkan data ASPAK yang telah diupdate secara berkala ( minimal 2 kali dalam setahun, tgl 30 Juni dan 31 Desember tahun berjalan ) dan telah divalidasi Dinkes Kab/Kota.</t>
  </si>
  <si>
    <t xml:space="preserve">Nilai data  kumulatif SPA  &lt; 60 % dan kelengkapan alat kesehatan &lt;60 % dan data ASPAK belum diupdate dan divalidasi Dinkes Kab/Kota </t>
  </si>
  <si>
    <t xml:space="preserve">Nilai data  kumulatif SPA  &lt;60 % dan kelengkapan alat kesehatan &lt;60 % berdasarkan data ASPAK yang sudah diupdate dan divalidasi Dinkes Kab/Kota </t>
  </si>
  <si>
    <t xml:space="preserve">Nilai data  kumulatif SPA  &gt;60 % dan kelengkapan alat kesehatan &lt;60 % berdasarkan data ASPAK yang sudah diupdate dan divalidasi Dinkes Kab/Kota </t>
  </si>
  <si>
    <t xml:space="preserve">Nilai data  kumulatif SPA  &gt;60 % dan kelengkapan alat kesehatan &gt; 60% berdasarkan data ASPAK yang sudah diupdate dan divalidasi Dinkes Kab/Kota </t>
  </si>
  <si>
    <t xml:space="preserve">Analisis data ASPAK dan rencana tindak lanjut </t>
  </si>
  <si>
    <t>Analisis data ASPAK  berisi ketersediaan Sarana , Prasarana dan alkes (SPA) di masing-masing ruangan dan kebutuhan SPA yang belum terpenuhi.Tindak lanjut berisi upaya yang akan dilakukan dalam pemenuhan kebutuhan SPA.</t>
  </si>
  <si>
    <t>Tidak ada analisis data</t>
  </si>
  <si>
    <t xml:space="preserve">Ada analisis data, rencana  tindak lanjut, tindak lanjut dan evaluasi belum ada </t>
  </si>
  <si>
    <t>Ada analisis data SPA , rencana  tindak lanjut, tidak ada tindak lanjut dan evaluasi</t>
  </si>
  <si>
    <t>Ada analisis data lengkap dengan rencana tindak lanjut, tindak lanjut dan evaluasi</t>
  </si>
  <si>
    <t>Pemeliharaan prasarana Puskesmas</t>
  </si>
  <si>
    <t>Pemeliharaan Sarana dan prasarana terjadwal  serta dilakukan, dilengkapi dengan jadwal dan bukti pelaksanaan</t>
  </si>
  <si>
    <t>Tidak ada jadwal pemeliharaan prasarana dan tidak dilakukan pemeliharaan</t>
  </si>
  <si>
    <t>Ada jadwal pemeliharaan dan tidak dilakukan pemeliharaan</t>
  </si>
  <si>
    <t>Ada jadwal pemeliharaan dan  dilakukan pemeliharaan. Tidak ada bukti pelaksanaan.</t>
  </si>
  <si>
    <t>Ada jadwal pemeliharaan dan  dilakukan pemeliharaan. Ada bukti pelaksanaan.</t>
  </si>
  <si>
    <t xml:space="preserve">Kalibrasi  alat kesehatan </t>
  </si>
  <si>
    <t xml:space="preserve">Kalibrasi alkes dilakukan sesuai dengan daftar peralatan yang perlu dikalibrasi, ada jadwal, dan bukti  pelaksanaan kalibrasi.
 </t>
  </si>
  <si>
    <t>Tidak ada jadwal kalibrasi dan tidak dilakukan kalibrasi</t>
  </si>
  <si>
    <t>Ada jadwal kalibrasi dan tidak dilakukan kalibrasi</t>
  </si>
  <si>
    <t>Ada jadwal kalibrasi dan  dilakukan kalibrasiTidak ada bukti pelaksanaan.</t>
  </si>
  <si>
    <t>Ada jadwal kalibrasi dan  dilakukan kalibrasi Ada bukti pelaksanaan.</t>
  </si>
  <si>
    <t>Perbaikan dan pemeliharaan peralatan medis dan non medis</t>
  </si>
  <si>
    <t>Perbaikan dan pemeliharaan peralatan medis dan non medis terjadwal dan sudah dilakukan yang dibuktikan dengan adanya jadwal dan bukti pelaksanaan</t>
  </si>
  <si>
    <t>Tidak ada jadwal pemeliharaan peralatan dan tidak dilakukan pemeliharaan</t>
  </si>
  <si>
    <t xml:space="preserve">1.4.2 Manajemen Perbekalan Kesehatan </t>
  </si>
  <si>
    <t>Ketersediaan 40 butir obat indikator</t>
  </si>
  <si>
    <t>Tersedianya obat untuk pelayanan kesehatan dasar terhadap 40 item obat indikator (Albendazol , Alopurinol, Amlodipin, Kaptopril, Amoksisilin 500 mg/Amoksisilin sirup, Antasida tablet kunyah/antasida suspensi, Anti anemia/Tablet Tambah Darah, Anti alergi (deksametason injeksi/ Klorfeniramin Maleat (CTM) tab/ Diphenhidramin injeksi/Loratadin 10 mg Tab/ Setirizin Tab/Setirizin Sirup), Antiemetik Dimenhidrinat/ Domperidon), Antifungi (Antifungi kombinasi asam benzoat dan asam salisilat 2%/Ketokonazol krim 2%/ Mikonazol krim 2%,  Asam Askorbat (Vitamin C), Asiklovir, Diazepam (tablet/Injeksi/Enema), Diuretik (Furosemid 40 mg/manitol infus/Spironolakton 25 mg tab), Epinefrin (Adrenalin) injeksi 0,1 % (sebagai HCl), Fitomenadion (Vitamin K) injeksi,  Garam Oralit serbuk, Glimepirid, Haloperidol (Tab/Injeksi/drop), Ibuprofen (tab/suspensi), Kalsium Laktat, Antiinflamasi dan antipruritik topikal (Betametason krim 0,1%/Hidrokortison krim 2,5%), Kortikosteroid (metilprednisolon/prednison), Kotrimoksazol (tab/suspensi),    Lidokain (inj/gel/spray), Metformin tab,  Natrium Diklofenak, OAT FDC Kat 1, Oksitoksik (Metilergometrin Maleat injeksi 0,200 mg-1 ml/Oksitosin injeksi),  Omeprazole (kapsul/Injeksi), Parasetamol (tab/sirup/drop), Piridoksin (Vitamin B6),  Primakuin, Ranitidin, Retinol (Vitamin A), Salbutamol, Antimikroba salep mata/tetes, Simvastatin, FDC TLD (Tenofovir/Lamivudin/Dolutegravir) / TLE (Tenofovir/Lamivudin/Efavirenz), Zinc 20 mg. Pemilihan 40 butir obat tersebut adalah sesuai dengan Indikator Kinerja Kementerian pada Direktorat Tata Kelola Obat Publik dan Perbekkes Ditjen Farmalkes Kemkes RI. Penilaian ketersediaan obat indikator dilakukan setiap bulan.</t>
  </si>
  <si>
    <t>Jumlah obat yang tersedia di puskesmas kurang dari 36 item obat indikator (&lt; 90% dari 40 item obat indikator)  dan Kecukupan obat yang tersedia  kurang dari 1 minggu</t>
  </si>
  <si>
    <t>Jumlah obat yang tersedia di puskesmas kurang dari 36 item obat indikator (&lt; 90% dari 40 item obat indikator)  dan Kecukupan obat yang tersedia  minimal 2 minggu</t>
  </si>
  <si>
    <t>90%  dari 40 item obat indikator tersedia di puskesmas ( minimal 36 item obat indikator)  dan Kecukupan obat yang tersedia (minimal 36 item obat indikator) minimal 1 bulan bulan</t>
  </si>
  <si>
    <t>90%  dari 40 item obat indikator tersedia di puskesmas ( minimal 36 item obat indikator)  dan Kecukupan obat yang tersedia (minimal 36 item obat indikator) lebih dari 2 bulan</t>
  </si>
  <si>
    <t>Ketersediaan 7 vaksin Rutin lengkap</t>
  </si>
  <si>
    <t>tersedianya vaksin untuk pelayanan imunisasi rutin lengkap. 7 vaksin tersebut adalah Vaksin Polio ( bOPV/ IPV), Vaksin Hepatitis B Uniject,Vaksin DPT-HB-Hib,Vaksin PCV,Vaksin ROTAVIRUS,Vaksin MR dan Vaksin BCG</t>
  </si>
  <si>
    <t>Semua Vaksin IRL tidak tersedia</t>
  </si>
  <si>
    <t>Minimal 4 dari 7 item vaksin IRL tersedia dan tercatat di SMILE</t>
  </si>
  <si>
    <t>Minimal 6 dari 7 item vaksin IRL tersedia dan tercatat di SMILE</t>
  </si>
  <si>
    <t>Semua item vaksin IRL tersedia, tercatat di SMILE dan aplikasi SMILE Imunisasi terupdate secara real time.</t>
  </si>
  <si>
    <t>Ketersediaan 37 jenis Alkes dan BMHP untuk pemeriksaan kesehatan</t>
  </si>
  <si>
    <t>Tersedia alkes dan BMHP untuk pemeriksaan kesehatan yaitu : 1.	Alkohol Swab (pcs)
2.	Aplikasi fluor
3.	Celemek Dental
4.	Collecting Kit (cytobrush + VTM)
5.	Dental Kit
6.	Dental Plaque Disclosing
7.	Fecal OBT
8.	gel EKG
9.	gel USG
10.	Handscoon (pcs)
11.	Jarum Vacutainer
12.	Kertas saring
13.	Lancet
14.	Lancet pediatric
15.	Microbrush	
16.	Paket Reagen Diluent Cleanser, Lyse
17.	Plester bulat bening	
18.	Pot Dahak	
19.	Pot Sample Feses	
20.	Rapid test Hepatitis B (HbSAg)	
21.	Rapid test Hepatitis C (anti HCV)	
22.	Rapid Test HIV dan Sifilis combo/dual	
23.	Reagen Ekstraksi	
24.	Reagen kreatinin	
25.	Reagen PCR	
26.	Reagen SGOT	
27.	Reagen Ureum 	
28.	Reagensia Cholesterol Total	
29.	Reagensia HDL Direct	
30.	Reagensia Trigliserida	
31.	Strip gula darah	
32.	Strip Hb	
33.	Tabung Vacutainer 	
34.	Thermal paper EKG	
35.	Tip Kuning	
36.	Tuberkulin	
37.	Wing Needle</t>
  </si>
  <si>
    <t>Semua alkes dan BMHP tidak tersedia</t>
  </si>
  <si>
    <t xml:space="preserve">Minimal 5.dari 37 item jenis alkes dan BMHP </t>
  </si>
  <si>
    <t xml:space="preserve">Minimal 10.dari 37 item jenis alkes dan BMHP </t>
  </si>
  <si>
    <t xml:space="preserve">Minimal 15 dari 37 item jenis alkes dan BMHP </t>
  </si>
  <si>
    <t>1.5. Manajemen Mutu Pelayanan</t>
  </si>
  <si>
    <t xml:space="preserve">1.5.1 Manajemen Mutu </t>
  </si>
  <si>
    <t>SK Tim Mutu Puskesmas dan uraian tugas</t>
  </si>
  <si>
    <t>Surat Keputusan Kepala Puskesmas tentang Tim Mutu Puskesmas (Manris, PPI, AI, KP,K3,MFK) dan uraian tugasnya</t>
  </si>
  <si>
    <t>Tidak ada SK Tim mutu Puskesmas dan uraian tugas</t>
  </si>
  <si>
    <t>Ada SK Tim Mutu Puskesmas tanpa ada uraian tugas yang jelas</t>
  </si>
  <si>
    <t>Ada SK Tim Mutu Puskesmas dengan uraian tugas yang jelas tetapi belum lengkap timnya</t>
  </si>
  <si>
    <t>Ada SK Tim Mutu Puskesmas dengan uraian tugas yang jelas dengan tim yang lengkap</t>
  </si>
  <si>
    <t>ok</t>
  </si>
  <si>
    <t>Rencana Program Mutu Puskesmas</t>
  </si>
  <si>
    <t>Rencana Program Mutu Puskesmas dalam jangka waktu 1 tahun telah disusun, dibuktikan dengan dokumen penyusunan rencana program mutu Puskesmas yg lengkap (undangan, daftar hadir, notulen dan dokumentasi kegiatan pertemuan beserta KAK, RUK program mutu dan indikator kinerja mutu).</t>
  </si>
  <si>
    <t>Tidak ada dokumen rencana program Mutu Puskesmas</t>
  </si>
  <si>
    <t>Ada dokumen rencana program Mutu Puskesmas, tetapi tidak lengkap</t>
  </si>
  <si>
    <t>Ada dokumen lengkap rencana program Mutu Puskesmas tetapi belum dibuat untuk semua tim kerja</t>
  </si>
  <si>
    <t>Ada dokumen lengkap rencana program Mutu Puskesmas dan dibuat oleh semua tim kerja</t>
  </si>
  <si>
    <t>Pelaksanaan kegiatan program Mutu Puskesmas serta evaluasinya</t>
  </si>
  <si>
    <t>Pelaksanaan Kegiatan oleh tim mutu (Manris, PPI, AI, KP,K3,MFK), sesuai kerangka acuan dan dievaluasi.</t>
  </si>
  <si>
    <t>Tidak ada pelaksanaan kegiatan program Mutu Puskesmas</t>
  </si>
  <si>
    <t>Pelaksanaan kegiatan program Mutu Puskesmas tidak sesuai kerangka acuan</t>
  </si>
  <si>
    <t>Pelaksanaan kegiatan program Mutu Puskesmas sesuai kerangka acuan tetapi tidak ada evaluasi</t>
  </si>
  <si>
    <t>Pelaksanaan kegiatan program Mutu Puskesmas sesuai kerangka acuan dan dievaluasi</t>
  </si>
  <si>
    <t>Pengelolaan Pengaduan Pelanggan</t>
  </si>
  <si>
    <t>Pengelolaan pengaduan pelayanan puskesmas adalah serangkaian proses yang dilakukan oleh puskesmas dalam menerima, mencatat, menindaklanjuti, dan menyelesaikan pengaduan dari masyarakat terkait pelayanan kesehatan.</t>
  </si>
  <si>
    <t>Tidak ada sistem atau mekanisme pengaduan yang tersedia,</t>
  </si>
  <si>
    <t>Sistem pengaduan tersedia tetapi pengaduan yang masuk tidak ditindaklanjuti</t>
  </si>
  <si>
    <t>Sistem pengaduan tersedia tetapi pengaduan yang masuk belum semua ditindaklanjuti</t>
  </si>
  <si>
    <t>Sistem pengaduan tersedia, semua pengaduan yang masuk sudah ditindaklanjuti</t>
  </si>
  <si>
    <t>Survei Kepuasan Pasien</t>
  </si>
  <si>
    <t>Survei Kepuasan Pasien adalah kegiatan pengukuran secara komprehensif tentang tingkat kepuasan pasien terhadap kualitas layanan yang diberikan oleh fasilitas pelayanan kesehatan.</t>
  </si>
  <si>
    <t>Tidak ada survei kepuasan pasien</t>
  </si>
  <si>
    <t>Survei dilakukan tetapi tidak dianalisis dan ditindak lanjuti</t>
  </si>
  <si>
    <t>Survei dilakukan, hasil dianalisis tetapi belum ditindaklanjuti</t>
  </si>
  <si>
    <t>Survei dilakukan, hasil dianalisis tetapi dan ditindaklanjuti</t>
  </si>
  <si>
    <t>Pertemuan Tinjauan Manajemen</t>
  </si>
  <si>
    <t>Pertemuan yang dilaksanakan secara periodik minimal 2 kali setahun untuk meninjau kinerja sistem manajemen mutu dan kinerja pelayanan/penyelenggaraan kegiatan di Puskesmas menghasilkan rekomendasi perbaikan dan tindaklanjut.</t>
  </si>
  <si>
    <t>Tidak dilakukan Pertemuan Tinjauan Manajemen</t>
  </si>
  <si>
    <t>Dilakukan 1 kali setahun</t>
  </si>
  <si>
    <t>Dilakukan minimal 2 kali setahun, dokumen bukti pelaksanaan lengkap, rekomendasi tidak ditindaklanjuti</t>
  </si>
  <si>
    <t>Dilakukan minimal 2 kali setahun, dokumen bukti pelaksanaan lengkap, rekomendasi ditindaklanjuti</t>
  </si>
  <si>
    <t>semester 1 bln juli  semester 2 dilaksanakan di bln jauari 2026</t>
  </si>
  <si>
    <t>7.</t>
  </si>
  <si>
    <t xml:space="preserve">Laporan capaian indikator mutu Puskesmas ke Dinas Kesehatan </t>
  </si>
  <si>
    <t xml:space="preserve">laporan capaian indikator mutu Puskesmas  (INM, indikator mutu prioritas puskesmas, dan indikator mutu prioritas pelayanan) setiap triwulan kepada Dinas Kesehatan </t>
  </si>
  <si>
    <t>tidak ada laporan</t>
  </si>
  <si>
    <t>laporan tidak setiap triwulan</t>
  </si>
  <si>
    <t>laporan setiap triwulan namun tidak lengkap seluruh indikator mutunya</t>
  </si>
  <si>
    <t>laporan setiap triwulan dan lengkap seluruh indikator mutunya dilaporkan</t>
  </si>
  <si>
    <t>1.5.2 Pencegahan dan Pengendalian Infeksi (PPI)</t>
  </si>
  <si>
    <t>Identifikasi Risiko Infeksi</t>
  </si>
  <si>
    <t>dilakukan identifikasi risiko infeksi pada pasien, petugas dan pengunjung, dianalisis dan dibuat rencana pencegahannya</t>
  </si>
  <si>
    <t>Tidak ada identifikasi risiko infeksi.</t>
  </si>
  <si>
    <t>Identifikasi risiko infeksi dilakukan tetapi tidak menyeluruh (pasien, petugas dan pengunjung)</t>
  </si>
  <si>
    <t>Identifikasi risiko infeksi dilakukan secara menyeluruh, dianalisis tetapi tidak ditindakalnjuti</t>
  </si>
  <si>
    <t>Identifikasi risiko infeksi dilakukan secara menyeluruh, dianalisis dan ditindaklanjuti</t>
  </si>
  <si>
    <t>Pengelolaan Risiko Infeksi</t>
  </si>
  <si>
    <t>Disusun strategi dan tindakan untuk mengurangi risiko infeksi berupa pelaksanaan kewaspadaan isolasi (standar dan transmisi), di evaluasi dan di tindaklanjuti</t>
  </si>
  <si>
    <t>Tidak ada strategi atau tindakan untuk mengurangi risiko infeksi.</t>
  </si>
  <si>
    <t>Terdapat Strategi pengelolaan infeksi tapi belum dilaksanakan</t>
  </si>
  <si>
    <t>Terdapat Strategi, dilaksanakan, dievaluasi tetapi belum ditidaklanjuti</t>
  </si>
  <si>
    <t>Terdapat Strategi dan dilaksanakan, dievaluasi dan ditidaklanjut</t>
  </si>
  <si>
    <t>Laporan program PPI ke Dinas Kesehatan</t>
  </si>
  <si>
    <t>laporan PPI ke Dinas Kesehatan 2x setahun dan terdapat umpan baliknya</t>
  </si>
  <si>
    <t>Tidak ada laporan</t>
  </si>
  <si>
    <t>Laporan 1x dalam setahun</t>
  </si>
  <si>
    <t>Laporan minimal 2x setahun tetapi tidak ada umpan balik dari dinas kesehatan</t>
  </si>
  <si>
    <t>Laporan minimal 2 x setahun dan ada umpan balik dari dinas kesehatan</t>
  </si>
  <si>
    <t xml:space="preserve">1.5.3 Manajemen Risiko </t>
  </si>
  <si>
    <t>Dilakukan identifikasi risiko yang tertuang dalam register risiko</t>
  </si>
  <si>
    <t>Proses identifikasi risiko dilakukan dan dicatat dalam dokumen register risiko yang memuat risiko klinis (keselamatan pasien) dan risiko non-klinis (keuangan, kepatuhan, reputasi, dll).</t>
  </si>
  <si>
    <t>Tidak ada identifikasi risiko yang dilakukan</t>
  </si>
  <si>
    <t>Identifikasi risiko dilakukan namun belum terdokumentasi dalam register risiko</t>
  </si>
  <si>
    <t>Identifikasi risiko dilakukan dan tercatat dalam register risiko untuk sebagian jenis risiko (klinis dan non klinis)</t>
  </si>
  <si>
    <t>Identifikasi risiko dilakukan dan tercatat dalam register risiko untuk semua jenis risiko (klinis dan non klinis)</t>
  </si>
  <si>
    <t>belum di pisah klinis dan non klinis</t>
  </si>
  <si>
    <t>Tersedia profil risiko yang berisi prioritas risiko</t>
  </si>
  <si>
    <t>Profil risiko adalah dokumen yang merangkum seluruh risiko yang telah diidentifikasi, dianalisis, dan dievaluasi, serta disusun berdasarkan tingkat prioritas dan dilakukan pembaruan berkala</t>
  </si>
  <si>
    <t>Tidak tersedia profil risiko</t>
  </si>
  <si>
    <t>Profil risiko tersedia namun belum memuat prioritas risiko</t>
  </si>
  <si>
    <t>Profil risiko tersedia dan memuat prioritas risiko namun tidak diperbarui berkala</t>
  </si>
  <si>
    <t>Profil risiko tersedia dan memuat prioritas risiko dan diperbarui berkala</t>
  </si>
  <si>
    <t>Pelaksanaan mitigasi risiko</t>
  </si>
  <si>
    <t>Tindakan mitigasi terhadap risiko prioritas telah dirancang dan diimplementasikan sesuai rencana.</t>
  </si>
  <si>
    <t>Tidak ada tindakan mitigasi yang dilakukan</t>
  </si>
  <si>
    <t>Mitigasi dilakukan tidak sesuai rencana</t>
  </si>
  <si>
    <t>Mitigasi risiko dilaksanakan sesuai rencana untuk sebagian prioritas risiko</t>
  </si>
  <si>
    <t>Mitigasi risiko dilaksanakan sesuai rencana untuk semua prioritas risiko</t>
  </si>
  <si>
    <t>Pelaporan manajemen risiko</t>
  </si>
  <si>
    <t>Laporan manajemen risiko disusun secara berkala untuk setiap risiko kegiatan dan lengkap memuat informasi hasil identifikasi, analisis, mitigasi, dan evaluasi risiko.</t>
  </si>
  <si>
    <t>Tidak ada pelaporan risiko</t>
  </si>
  <si>
    <t>Pelaporan risiko disusun namun tidak lengkap</t>
  </si>
  <si>
    <t>Pelaporan risiko disusun secara lengkap tetapi tidak rutin</t>
  </si>
  <si>
    <t>Pelaporan risiko disusun lengkap dan berkala</t>
  </si>
  <si>
    <t>blm ttd</t>
  </si>
  <si>
    <t>1.5.4 Manajemen Fasilitas dan Keselamatan (MFK)</t>
  </si>
  <si>
    <t>Penyusunan Program Kerja MFK</t>
  </si>
  <si>
    <t>Dokumen rencana tahunan kegiatan pengelolaan MFK berdasarkan identifikasi risiko yang diperbarui setiap tahun</t>
  </si>
  <si>
    <t>Tidak ada program kerja MFK</t>
  </si>
  <si>
    <t>Program disusun tapi belum berdasarkan risiko</t>
  </si>
  <si>
    <t>Program lengkap dan berbasis risiko tidak diperbarui tiap tahun</t>
  </si>
  <si>
    <t>Program lengkap, berbasis risiko diperbarui setiap tahun</t>
  </si>
  <si>
    <t xml:space="preserve">ok </t>
  </si>
  <si>
    <t>Pelaksanaan Program MFK</t>
  </si>
  <si>
    <t>Implementasi kegiatan MFK untuk semua program (Keamanan dan keselamatan fasilitas, pengelolaan B3, manajemen kedaruratan dan bencana, manajemen alat kesehatan, manajemen pengamanan kebakaran, manajemen alat kesehatan, manajemen utilitas dan pendidikan MFK) sesuai kerangka acuan</t>
  </si>
  <si>
    <t>Tidak ada kegiatan MFK dilaksanakan</t>
  </si>
  <si>
    <t>Kegiatan MFK dilaksanakan namun tidak sesuai kerangka acuan</t>
  </si>
  <si>
    <t>Kegiatan MFK dilaksanakan sesuai kerangka acuan tetapi belum semua program</t>
  </si>
  <si>
    <t>Kegiatan MFK dilaksanakan oleh semua program sesuai kerangka acuan</t>
  </si>
  <si>
    <t>Pemantauan dan Evaluasi Program MFK</t>
  </si>
  <si>
    <t>Pemantauan dan evaluasi secara berkala terhadap pelaksanaan program MFK</t>
  </si>
  <si>
    <t>Tidak ada kegiatan pemantauan dan evaluasi</t>
  </si>
  <si>
    <t>Pemantauan dan evaluasi dilakukan tidak terjadwal</t>
  </si>
  <si>
    <t>Pemantauan dan evaluasi dilakukan secara berkala untuk sebagian program</t>
  </si>
  <si>
    <t>Pemantauan dan evaluasi dilakukan secara berkala untuk seluruh program</t>
  </si>
  <si>
    <t>Laporan Kegiatan Program MFK</t>
  </si>
  <si>
    <t>laporan pelaksanaan kegiatan MFK sesuai dengan program kerja secara berkala</t>
  </si>
  <si>
    <t>Tidak tersedia laporan kegiatan MFK</t>
  </si>
  <si>
    <t>Laporan kegiatan MFK tersedia namun tidak rutin atau tidak lengkap sesuai program kerja.</t>
  </si>
  <si>
    <t>Laporan kegiatan MFK disusun secara berkala tetapi belum semua program dilaporkan</t>
  </si>
  <si>
    <t>Laporan kegiatan MFK disusun secara berkala dan semua program dilaporkan</t>
  </si>
  <si>
    <t>1.5.5 Keselamatan dan Kesehatan Kerja (K3)</t>
  </si>
  <si>
    <t>Perencanaan K3</t>
  </si>
  <si>
    <t>Penyusunan rencana program K3 berdasarkan identifikasi risiko dan penunjukan petugas yang bertanggung jawab</t>
  </si>
  <si>
    <t>Tidak ada perencanaan program K3</t>
  </si>
  <si>
    <t>Perencanaan K3 ada tetapi belum berdasar identifikasi risiko</t>
  </si>
  <si>
    <t>Perencanaan K3 lengkap berdasar identifikasi risiko tetapi petugas belum ditetapkan</t>
  </si>
  <si>
    <t>Perencanaan K3 lengkap dengan identifikasi risiko, sudah ada petugas yang ditetapkan</t>
  </si>
  <si>
    <t>Pelaksanaan K3</t>
  </si>
  <si>
    <t>Pelaksanaan program pemeriksaan kesehatan berkala, imunisasi pegawai, penanganan paparan penyakit infeksi, kekerasan atau cedera akibat kerja, serta promosi kesehatan dan kesejahteraan pegawai secara rutin</t>
  </si>
  <si>
    <t>Tidak ada pelaksanaan kegiatan K3</t>
  </si>
  <si>
    <t>Pelaksanaan kegiatan K3 dilakukan sebagian atau tidak rutin</t>
  </si>
  <si>
    <t>Pelaksanaan kegiatan K3 dilakukan keseluruhan tetapi tidak rutin</t>
  </si>
  <si>
    <t>Pelaksanaan kegiatan K3 dilakukan keseluruhan dan rutin</t>
  </si>
  <si>
    <t>Pemantauan dan Evaluasi Kinerja K3 dan tidaklanjutnya</t>
  </si>
  <si>
    <t>Pemantauan kegiatan K3 termasuk dokumentasi pelaporan, pemantauan pelaksanaan imunisasi dan kesehatan berkala, serta respons terhadap insiden yang terjadi dan ditindaklanjuti</t>
  </si>
  <si>
    <t>Tidak ada pemantauan dan evaluasi</t>
  </si>
  <si>
    <t>Pemantauan dan evaluasi dilakukan tetapi belum menyeluruh untuk kegiatan K3</t>
  </si>
  <si>
    <t>Pemantauan dan evaluasi dilakukan untuk seluruh kegiatan K3 tetapi belum ada tindaklanjutnya</t>
  </si>
  <si>
    <t>Pemantauan dan evaluasi dilakukan untuk seluruh kegiatan K3 dan ada tindaklanjutnya</t>
  </si>
  <si>
    <t>1.5.6 Audit Internal</t>
  </si>
  <si>
    <t>PERBAIKAN</t>
  </si>
  <si>
    <t>Penyusunan Rencana Program Audit Tahunan</t>
  </si>
  <si>
    <t>Rencana audit tahunan disusun dalam kerangka acuan minimal 2x setahun untuk tiap unit sasaran audit</t>
  </si>
  <si>
    <t>Tidak ada rencana</t>
  </si>
  <si>
    <t>Ada rencana kurang dari 2x setahun</t>
  </si>
  <si>
    <t>Ada Rencana audit minimal 2x setahun utk masing-masing sasaran audit tetapi belum disusun dalam Kerangka Acuan</t>
  </si>
  <si>
    <t>Ada Rencana audit minimal 2x setahun utk masing-masing sasaran audit dan disusun dalam Kerangka Acuan</t>
  </si>
  <si>
    <t>KAK MASIH BERUPA DRAF; AUDIT PLAN BELUM DI TTD</t>
  </si>
  <si>
    <t>Pelaksanaan Audit Sesuai Rencana (kerangka acuan)</t>
  </si>
  <si>
    <t>Audit internal dilaksanakan sesuai jadwal audit dan dievaluasi</t>
  </si>
  <si>
    <t>Tidak dilaksanakan</t>
  </si>
  <si>
    <t>Dilaksanakan tidak sesuai rencana</t>
  </si>
  <si>
    <t>Dilaksanakan sesuai rencana tetapi tidak di evaluasi</t>
  </si>
  <si>
    <t>Dilaksanakan sesuai rencana dan di evaluasi</t>
  </si>
  <si>
    <t>UPLOAD DOKUMEN WAKTU PELAKSANAAN KEGIATAN SESUAI AUDIT PLAN</t>
  </si>
  <si>
    <t>Pelaporan dan Umpan Balik Hasil Audit</t>
  </si>
  <si>
    <t>Laporan hasil audit disampaikan kepada Kepala Puskesmas, tim mutu, pihak yang diaudit secara tertulis dan terdapat umpan baliknya</t>
  </si>
  <si>
    <t>Laporan tidak lengkap</t>
  </si>
  <si>
    <t>Laporan lengkap tidak ada umpan balik</t>
  </si>
  <si>
    <t>Laporan lengkap disertai umpan balik</t>
  </si>
  <si>
    <t>Rekomendasi dan Tindak Lanjut Temuan Audit</t>
  </si>
  <si>
    <t>Rekomendasi dan Tindak lanjut audit dilaksanakan oleh pihak terkait dan terdokumentasi.</t>
  </si>
  <si>
    <t>Tidak ada tindak lanjut</t>
  </si>
  <si>
    <t>&lt;50% temuan dan rekomendasi ditindaklanjuti</t>
  </si>
  <si>
    <t>50-80% temuan dan rekomendasi ditindaklanjuti</t>
  </si>
  <si>
    <t>&gt;80% temuan dan rekomendasi ditindaklanjuti</t>
  </si>
  <si>
    <t>1.5.7 Keselamatan Pasien</t>
  </si>
  <si>
    <t>Penyelenggaraan Keselamatan Pasien</t>
  </si>
  <si>
    <t>Adanya dokumen kebijakan, pedoman, dan rencana kegiatan penyelenggaraan keselamatan pasien di Puskesmas (standar keselamatan pasien, sasaran keselamatan pasien dan tujuh langkah keselamatan pasien).</t>
  </si>
  <si>
    <t>Tidak ada dokumen penyelenggaraan keselamatan pasien</t>
  </si>
  <si>
    <t>Tersedia 1-2 dokumen dari 3 kegiatan penyelenggaraan keselamatan pasien (standar keselamatan pasie, sasaran keselamatan pasien,tujuh langkah keselamatan pasien)</t>
  </si>
  <si>
    <t>Tersedia dokumen penyelenggaraan keselamatan pasien (standar keselamatan pasien,sasaran keselamatan pasien,tujuh langkah keselamatan pasien), tidak ada bukti penerapan</t>
  </si>
  <si>
    <t>Tersedia dokumen penyelenggaraan keselamatan pasien (standar keselamatan pasien,sasaran keselamatan pasien,tujuh langkah keselamatan pasien), ada bukti penerapan.</t>
  </si>
  <si>
    <t>Dokumen masih tahun 2024; Pedoman masih tahun 2023 (perlu di review per tahun)</t>
  </si>
  <si>
    <t>Monitoring dan evaluasi penyelenggaraan keselamatan pasien</t>
  </si>
  <si>
    <t>Dilakukan pemantauan, monitoring dan evaluasi berkala (bulanan, tribulanan, semester dan tahunan) terhadap penyelenggaraan keselamatan pasien</t>
  </si>
  <si>
    <t xml:space="preserve">Tidak dilakukan pemantauan, monitoring dan evaluasi. </t>
  </si>
  <si>
    <t xml:space="preserve">Dilakukan pemantauan, monitoring dan evaluasi tetapi tidak ada bukti dokumen. </t>
  </si>
  <si>
    <t>Dilakukan pemantauan, monitoring dan evaluasi, ada bukti dokumen tetapi  belum dilakukan tindak lanjut.</t>
  </si>
  <si>
    <t>Dilakukan pemantauan, monitoring dan evaluasi secara berkala, ada bukti dokumen, sudah dilakukan tindak lanjut.</t>
  </si>
  <si>
    <t>Pelaporan insiden</t>
  </si>
  <si>
    <t>Melakukan pelaporan insiden (KTD, Sentinel, KTC, KNC dan KPC signifikan) sesuai prosedur.</t>
  </si>
  <si>
    <t>Tidak melakukan pelaporan dan tidak melakukan prosedur penanganan insiden</t>
  </si>
  <si>
    <t xml:space="preserve">Tidak melakukan pelaporan, melakukan penanganan insiden </t>
  </si>
  <si>
    <t>Melakukan pelaporan dan  melakukan prosedur penanganan insiden</t>
  </si>
  <si>
    <t>Melakukan pelaporan, melakukan prosedur penanganan insiden dan melakukan pemantauan penanganan insiden</t>
  </si>
  <si>
    <t>1.6. Manajemen Keuangan dan Aset atau Barang Milik Daerah</t>
  </si>
  <si>
    <t>Penatausahaan Keuangan</t>
  </si>
  <si>
    <t>Tersedia SOP, bukti penerimaan dan pengeluaran kas sesuai dengan ketentuan</t>
  </si>
  <si>
    <t>Tidak ada SOP dan tidak ada bukti</t>
  </si>
  <si>
    <t>Tidak ada SOP dan ada bukti</t>
  </si>
  <si>
    <t>SOP tidak lengkap dan ada bukti</t>
  </si>
  <si>
    <t>SOP lengkap dan ada bukti</t>
  </si>
  <si>
    <t>Kesesuaian Pertanggungjawaban sesuai dengan Regulasi Yang berlaku</t>
  </si>
  <si>
    <t>Dokumen Pertanggungjawaban Belanja sesuai dengan aturan yang berlaku dan Dokumen Penerimaan Pendapatan sesuai dengan ketentuan</t>
  </si>
  <si>
    <t>Tidak ada Dokumen Pertanggungjawaban dan Dokumen Penerimaan</t>
  </si>
  <si>
    <t>Dokumen Pertanggungjawaban dan Dokumen Penerimaan pendapatan tidak sesuai dengan regulasi yang berlaku</t>
  </si>
  <si>
    <t>Dokumen Pertanggungjawaban dan Dokumen Penerimaan Pendapatan yang sesuai regulasi tidak lengkap</t>
  </si>
  <si>
    <t>Dokumen Pertanggungjawaban dan Dokumen Penerimaan yang sesuai dengan regulasi lengkap</t>
  </si>
  <si>
    <t>Laporan Pertanggungjawaban Keuangan</t>
  </si>
  <si>
    <t>Tersedianya Buku Kas Umum, Buku Pembantu BKU, Buku Penerimaan dan Penyetoran Kas, Berita Acara Penutupan Kas</t>
  </si>
  <si>
    <t>Tidak ada Dokumen</t>
  </si>
  <si>
    <t>Dokumen Tersedia 25 %</t>
  </si>
  <si>
    <t>Dokumen Tersedia 50 %</t>
  </si>
  <si>
    <t>Dokumen Lengkap</t>
  </si>
  <si>
    <t>Ketepatan Waktu Penyediaan laporan dan Penyampaian Laporan Pertanggungjawaban</t>
  </si>
  <si>
    <t>Ketepatan Waktu Menyediakan Laporan dan Pembukuan sesuai dengan Regulasi Yang berlaku</t>
  </si>
  <si>
    <t>Tidak ada Laporan dan Pembukuan</t>
  </si>
  <si>
    <t>Penyediaan Laporan dan Pembukuan tidak tepat waktu dan tidak sesuai ketentuan</t>
  </si>
  <si>
    <t>Penyediaan Laporan dan Pembukuan disampaikan tepat waktu namun tidak sesuai ketentuan</t>
  </si>
  <si>
    <t>Penyediaan Laporan dan Pembukuan disampaikan tepat waktu dan sesuai ketentuan</t>
  </si>
  <si>
    <t>Tercapainya Target Pendapatan dan Realisasi Belanja</t>
  </si>
  <si>
    <t>Tercapainya target Pendapatan dan Realiseasi Belanja</t>
  </si>
  <si>
    <t>Target Pendapatan dan realisasi belanja &lt; 25 %</t>
  </si>
  <si>
    <t>Target Pendapatan dan Realisasi Belanja 50 %</t>
  </si>
  <si>
    <t>Target Pendapatan dan Realisasi Belanja &lt; 85 %</t>
  </si>
  <si>
    <t>Terget Penndapatan dan Realisasi Belanja 100 %</t>
  </si>
  <si>
    <t>Tersusunnya laporan keuangan</t>
  </si>
  <si>
    <t>Tersusunnya laporan keuangan semester dan tahunan</t>
  </si>
  <si>
    <t>Dokumen laporan tidak ada</t>
  </si>
  <si>
    <t>Dokumen laporan tidak ada, tidak sesuai</t>
  </si>
  <si>
    <t>Dokumen laporan ada, lengkap dan sesuai. Belum dilakukan audit eksternal (Kantor Akuntan Publik/KAP).</t>
  </si>
  <si>
    <t>Dokumen laporan ada, lengkap dan sesuai. Sudah dilakukan audit eksternal (Kantor Akuntan Publik/KAP).</t>
  </si>
  <si>
    <t>1.7. Manajemen Sistem Informasi Digital</t>
  </si>
  <si>
    <t>Jumlah Unit/ruang Layanan yang terintegrasi dengan sistem informasi digital</t>
  </si>
  <si>
    <t>Terintegrasinya antar unit/ruang layanan yang ada di puskesmas ( Ruang pendaftaran, ruang pelayanan klaster 2, ruang pelayanan klaster 3, ruang pelayanan klaster 4 dan ruang pelayanan lintas klaster)</t>
  </si>
  <si>
    <t>layanan tidak terhubung dengan layanan lainnya</t>
  </si>
  <si>
    <t>40% jumlah layanan saling terhubung dari total layanan yang ada</t>
  </si>
  <si>
    <t>70% jumlah layanan saling terhubung dari total layanan yang ada</t>
  </si>
  <si>
    <t>100% jumlah layanan yang ada saling terhubung</t>
  </si>
  <si>
    <t>Pelaporan data kunjungan Puskesmas ke Satu Sehat</t>
  </si>
  <si>
    <t>Terkirimnya data Rekam Medis Elektronik ke Satu Sehat dalam waktu 7X24 jam</t>
  </si>
  <si>
    <t>tidak mengirim data</t>
  </si>
  <si>
    <t>pengiriman data ke satusehat s.d 40% dari jumlah kunjungan Puskesmas</t>
  </si>
  <si>
    <t>pengiriman data ke satusehat s.d 70%dari jumlah kunjungan Puskesmas</t>
  </si>
  <si>
    <t>pengiriman data ke satusehat s.d 100% dari jumlah kunjungan Puskesmas</t>
  </si>
  <si>
    <t>tidak muncul IHS Number sehingga tidak terkirim ke satu sehat dan pasien yang belum memiliki NIK</t>
  </si>
  <si>
    <t>Jumlah resources Rekam Medis Elektronik yang terkirim ke Satu Sehat</t>
  </si>
  <si>
    <t>Jumlah 15 item di RME (kunjungan, kondisi ICD X, observasi, tindakan, resume diet, resep obat, tebus obat, servis request, spesimen, laporan diagnostik, alergi intoleran, impresi klinis, rencana perawatan, tanggapan kuesioner dan pernyataan pengobatan)</t>
  </si>
  <si>
    <r>
      <rPr>
        <sz val="12"/>
        <color theme="1"/>
        <rFont val="Tahoma"/>
      </rPr>
      <t xml:space="preserve">Pengiriman resources ke Satu Sehat </t>
    </r>
    <r>
      <rPr>
        <u/>
        <sz val="12"/>
        <color theme="1"/>
        <rFont val="Tahoma"/>
      </rPr>
      <t>&lt;</t>
    </r>
    <r>
      <rPr>
        <sz val="12"/>
        <color theme="1"/>
        <rFont val="Tahoma"/>
      </rPr>
      <t>5</t>
    </r>
  </si>
  <si>
    <r>
      <rPr>
        <sz val="12"/>
        <color theme="1"/>
        <rFont val="Tahoma"/>
      </rPr>
      <t xml:space="preserve">Pengiriman resources ke Satu Sehat </t>
    </r>
    <r>
      <rPr>
        <u/>
        <sz val="12"/>
        <color theme="1"/>
        <rFont val="Tahoma"/>
      </rPr>
      <t>&lt;</t>
    </r>
    <r>
      <rPr>
        <sz val="12"/>
        <color theme="1"/>
        <rFont val="Tahoma"/>
      </rPr>
      <t>10</t>
    </r>
  </si>
  <si>
    <t>Pengiriman dilakukan untuk semua item resources (15 item)</t>
  </si>
  <si>
    <t>1.8. Manajemen Jejaring</t>
  </si>
  <si>
    <t>1.8.1  Jejaring berbasis wilayah administratif</t>
  </si>
  <si>
    <t>1.8.1.1 Pelayanan Kesehatan Tradisional</t>
  </si>
  <si>
    <t>Panti Sehat berkelompok yang berijin</t>
  </si>
  <si>
    <t>Panti Sehat berkelompok yang berijin yang ada di wilayah Kerja Puskesmas.Panti Sehat adalah tempat yang digunakan untuk melakukan perawatan kesehatan tradisional empiris yang berijin dan yang memberikan pelayanan lebih dari 1 (satu) orang penyehat tradisional (Hattra).</t>
  </si>
  <si>
    <t>Prosentase Panti Sehat yang memiliki izin 0%</t>
  </si>
  <si>
    <t>Prosentase Panti Sehat yang memiliki izin dibawah 20%</t>
  </si>
  <si>
    <t>Prosentase Panti Sehat yang memiliki izin 20%</t>
  </si>
  <si>
    <t>Prosentase Panti Sehat yang memiliki izin lebih dari 20%</t>
  </si>
  <si>
    <t>Penyehat Tradisional yang memiliki STPT</t>
  </si>
  <si>
    <t>Penyehat Tradisional yang memiliki STPT (Surat Terdaftar Penyehat Tradisional) yang ada di wilayah kerja Puskesmas. Penyehat Tradisional adalah seseorang yang memiliki pengetahuan pengobatan radisional dengan modalitas ketrampilan dan/atau ramuan yang diperoleh secara turun temurun atau kursus pada penyehat tradisional senior.</t>
  </si>
  <si>
    <t>Prosentase Penyehat Tradisional yang memiliki STPT 0%</t>
  </si>
  <si>
    <t>Prosentase Penyehat Tradisional yang memiliki STPT dibawah 30%</t>
  </si>
  <si>
    <t>Prosentase Penyehat Tradisional yang memiliki STPT 30%</t>
  </si>
  <si>
    <t>Prosentase Penyehat Tradisional yang memiliki STPT lebih dari 30%</t>
  </si>
  <si>
    <t>Pembinaan Penyehat Tradisional</t>
  </si>
  <si>
    <t>Penyehat Tradisional yang ada di wilayah kerja Puskesmas yang mendapat pembinaan (Sosialisasi dan Kunjungan Lapangan) oleh petugas kesehatan.</t>
  </si>
  <si>
    <t>Prosentase pelaksanaan pembinaan Penyehat Tradisional 0%</t>
  </si>
  <si>
    <t>Prosentase pelaksanaan pembinaan Penyehat Tradisional dibawah 50%</t>
  </si>
  <si>
    <t>Prosentase pelaksanaan pembinaan Penyehat Tradisional 50%</t>
  </si>
  <si>
    <t>Prosentase pelaksanaan pembinaan Penyehat Tradisional lebih dari 50%</t>
  </si>
  <si>
    <t>Kelompok Asuhan Mandiri yang terbentuk</t>
  </si>
  <si>
    <t>Desa/Kelurahan yang memiliki Kelompok Asuhan Mandiri dengan SK Kepala Desa/Kelurahan di wilayah kerja Puskesmas. Kelompok Asuhan Mandiri adalah kelompok masyarakat yang mampu memelihara dan meningkatkan kesehatan serta mencegah dan mengatasi masalah gangguan kesehatan ringan secara mandiri di wilayahnya oleh individu dalam keluarga, kelompok atau masyarakat dengan memanfaatkan Taman Obat Keluarga/TOGA dan akupresur.</t>
  </si>
  <si>
    <t>Prosentase jumlah Kelompok Asman yang terbentuk 0%</t>
  </si>
  <si>
    <t>Prosentase jumlah Kelompok Asman yang terbentuk  dibawah 22%</t>
  </si>
  <si>
    <t>Prosentase jumlah Kelompok Asman yang terbentuk 22%</t>
  </si>
  <si>
    <t>Prosentase jumlah Kelompok Asman yang terbentuk  lebih dari 22%</t>
  </si>
  <si>
    <t>Kelompok Asuhan Mandiri yang mendukung Program Prioritas</t>
  </si>
  <si>
    <t>Kelompok Asman yang berpartisipasi dalam kegiatan Posyandu ILP di Wilayah Puskesmas</t>
  </si>
  <si>
    <t>Tidak memiliki kelompok Asman mendukung prognas</t>
  </si>
  <si>
    <t>Memiliki 1 kelompok Asman mendukung prognas</t>
  </si>
  <si>
    <t>Memiliki 2 kelompok Asman mendukung prognas</t>
  </si>
  <si>
    <t>Memiliki sama dengan atau lebih dari 3 kelompok Asman mendukung prognas</t>
  </si>
  <si>
    <t>1.8.1.2 Kesehatan Olah Raga</t>
  </si>
  <si>
    <t>Puskesmas
menyelenggarakan 
program aktivitas fisik</t>
  </si>
  <si>
    <t>Puskesmas yang menyelenggarakan aktivitas fisik adalah puskesmas yang melaksanakan minimal kegiatan utama (nomor 1 dan 2), dari 4 (empat) kegiatan berikut:
1. Skrining kebugaran jasmani siklus hidup (anak sekolah/usia produktif/lanjut usia/calon jamaah haji/kelompok olahraga) dan kegiatan olahraga di internal Puskesmas (peregangan, senam/kegiatan olahraga bersama, dan skrining kebugaran jasmani)
2. Edukasi aktivitas fisik di dalam Gedung dan luar Gedung minimal 1 kali/bulan
3. Pembinaan Kelompok Olahraga Masyarakat 
4. Penilaian faktor risiko dan pelayanan kesehatan pada kegiatan olahraga</t>
  </si>
  <si>
    <t>Puskesmas tidak menyelenggarakan program aktivitas fisik utama maupun tambahan</t>
  </si>
  <si>
    <t>Puskesmas menyelenggarakan minimal kegiatan utama program peningkatan aktivitas fisik (no 1 dan 2)</t>
  </si>
  <si>
    <t>Puskesmas menyelenggarakan kegiatan utama program peningkatan aktivitas fisik (nomor 1 dan 2) dan 1 kegiatan tambahan (nomor 3 atau 4)</t>
  </si>
  <si>
    <t>Puskesmas menyelenggarakan seluruh program peningkatan aktivitas fisik</t>
  </si>
  <si>
    <t>Pustu
menyelenggarakan 
program aktivitas fisik</t>
  </si>
  <si>
    <t>Pustu menyelenggarakan program aktivitas fisik adalah Pustu yang melaksanakan kegiatan edukasi aktivitas fisik dan kegiatan olahraga rutin.
1.) Edukasi Aktivitas fisik adalah kegiatan pemberian informasi rekomendasi aktivitas fisik siklus hidup kepada Masyarakat oleh tenaga medis/tenaga kesehatan/kader
2.) Kegiatan olahraga rutin adalah kegiatan senam/olahraga bersama yang dilakukan minimal 1 (satu) kali perminggu yang dilakukan secara mandiri di pustu atau bergabung dengan kelompok olahraga masyarakat
Jumlah Pustu yang menyelenggarakan program aktivitas fisik dibagi jumlah pustu yang ada di wilayah kerja x 100%</t>
  </si>
  <si>
    <t>0-49% pustu menyelenggarakan program aktivitas fisik</t>
  </si>
  <si>
    <t>50-59% pustu menyelenggarakan program aktivitas fisik</t>
  </si>
  <si>
    <t>60-69% pustu menyelenggarakan program aktivitas fisik</t>
  </si>
  <si>
    <t>70-100% pustu menyelenggarakan program aktivitas fisik</t>
  </si>
  <si>
    <t>Pembinaan Kelompok Olahraga</t>
  </si>
  <si>
    <t>Pembinaan Kelompok Olahraga meliputi edukasi kesehatan, pemeriksaan kesehatan, skrining kebugaran jasmani, dll.
Kelompok Olahraga adalah suatu kelompok dengan jumlah anggota minimal 10 orang, yang melakukan kegiatan olahraga minimal 1 (satu) kali/bulan dan dilakukan secara rutin dalam 6 (enam) bulan terakhir. Contoh : Kelompok olahraga di sekolah, klub antara lain jantung sehat, senam asma, senam usila, senam ibu hamil, senam diabetes, senam osteoporosis, kebugaran jamah haji dan kelompok olahraga/latihan fisik lainnya yang dibina di wilayah kerja Puskesmas selama pada kurun waktu tertentu.
Jumlah kelompok olahraga yang dibina dibagi jumlah kelompok olahraga yang ada dikali 100%</t>
  </si>
  <si>
    <t>0-30% kelompok olahraga dilakukan pembinaan</t>
  </si>
  <si>
    <t>&gt;30 - 60% kelompok olahraga dilakukan pembinaan</t>
  </si>
  <si>
    <t>&gt;60 - 80% kelompok olahraga dilakukan pembinaan</t>
  </si>
  <si>
    <t>&gt;80% kelompok olahraga dilakukan pembinaan</t>
  </si>
  <si>
    <t>Pengukuran Kebugaran Calon Jamaah Haji</t>
  </si>
  <si>
    <t>Calon Jamaah Haji (CJH) yang dilakukan pengukuran kebugaran jasmani sesuai dengan pedoman yang ada.
Jumlah CJH yang dilakukan Pengukuran Kebugaran Jasmani oleh Puskesmas pada tahun berjalan dibagi Jumlah CJH yang terdaftar di Puskesmas pada tahun berjalan dikali 100 %</t>
  </si>
  <si>
    <t>0-60% calon jamaah haji diukur kebugaran jasmani</t>
  </si>
  <si>
    <t>&gt;60-80% calon jamaah haji diukur kebugaran jasmani</t>
  </si>
  <si>
    <t>&gt;80 - 90% calon jamaah haji diukur kebugaran jasmani</t>
  </si>
  <si>
    <t>&gt;90% calon jamaah haji diukur kebugaran jasmani</t>
  </si>
  <si>
    <t>1.8.2  Jejaring berbasis satuan pendidikan</t>
  </si>
  <si>
    <t>Sosialisasi/penyuluhan tentang pencegahan &amp; penanggulangan bahaya penyalahgunaan NAPZA</t>
  </si>
  <si>
    <t>Sosialisasi/Penyuluhan tentang pencegahan &amp; penanggulangan bahaya penyalahgunaan NAPZA kepada siswa sekolah (setingkat SD, SLTP &amp; SLTA), dengan cakupan materi wajib :
- Definisi NAPZA
- Jenis-jenis dan contoh NAPZA
- Bahaya penyalahgunaan NAPZA
- Fasilitasi pertolongan/bantuan/perlindungan bagi korban penyalahgunaan NAPZA</t>
  </si>
  <si>
    <t xml:space="preserve">0% sekolah (setingkat SD, SLTP, &amp; SLTA) dilakukan penyuluhan </t>
  </si>
  <si>
    <t xml:space="preserve">&gt;0 - 5% sekolah (setingkat SD, SLTP, &amp; SLTA) dilakukan penyuluhan </t>
  </si>
  <si>
    <t xml:space="preserve">&gt;5 - 9% sekolah (setingkat SD, SLTP, &amp; SLTA) dilakukan penyuluhan </t>
  </si>
  <si>
    <t xml:space="preserve">≥10% sekolah (setingkat SD, SLTP, &amp; SLTA) dilakukan penyuluhan </t>
  </si>
  <si>
    <t>Pengukuran kebugaran Anak Usia Sekolah</t>
  </si>
  <si>
    <t>Pengukuran Kebugaran yang dilakukan bagi Anak Sekolah Dasar/sederajat kelas 4-6 tahun yang berusia 10 - 12 tahun sesuai dengan pedoman yang ada.
Jumlah SD/sederajat yang diukur kebugaran jasmani dibagi jumlah SD/sederajat yang ada di wilayah kerja x 100 %</t>
  </si>
  <si>
    <t>0-20% sekolah diwilayah kerja diukur kebugaran jasmani</t>
  </si>
  <si>
    <t>&gt;20 - 40% sekolah diwilayah kerja diukur kebugaran jasmani</t>
  </si>
  <si>
    <t>&gt;40 - 70% sekolah diwilayah kerja diukur kebugaran jasmani</t>
  </si>
  <si>
    <t>&gt;70% sekolah diwilayah kerja diukur kebugaran jasmani</t>
  </si>
  <si>
    <t>1.8.3  Jejaring berbasis tempat kerja</t>
  </si>
  <si>
    <t>Puskesmas melakukan pembinaan K3 Perkantoran tempat kerja formal</t>
  </si>
  <si>
    <t>Puskesmas melakukan pembinaan kesehatan kerja K3 perkantoran bagi tempat kerja formal kantor kecamatan/kel/desa. Tempat kerja melaksanakan K3 Perkantoran adalah tempat kerja yang mencapai 40% dari self assesment K3 Perkantoran.
Jumlah kantor yang melaksanakan K3 Perkantoran dibagi jumlah total perkantoran yang ada di wilayah kerja dikali 100%</t>
  </si>
  <si>
    <t>0-20% kantor yang melaksanakan K3 Perkantoran</t>
  </si>
  <si>
    <t>&gt;20-40% kantor yang melaksanakan K3 Perkantoran</t>
  </si>
  <si>
    <t>&gt;40-70% kantor yang melaksanakan K3 Perkantoran</t>
  </si>
  <si>
    <t>&gt;70% kantor yang melaksanakan K3 Perkantoran</t>
  </si>
  <si>
    <t>Pos Upaya Kesehatan Kerja (Pos UKK) Aktif</t>
  </si>
  <si>
    <t>Pos UKK di wilayah kerja Puskesmas dalam waktu 1 tahun memiliki status aktif berdasarkan kriteria (Permenkes No.100/2015) :
1. Jumlah kader minimal 10% dari jumlah pekerja
2. Kegiatan promotif/preventif/kuratif sederhana minimal 1 bulan sekali (dapat dilakukan oleh kader atau bersama dengan puskesmas)
3. Tersedia sarana prasarana Pos UKK
4. Pencatatan dan pelaporan
Jumlah Pos UKK Aktif dibagi jumlah Pos UKK yang dibina x 100%</t>
  </si>
  <si>
    <t>Capaian Pos UKK Aktif 0 - 35%</t>
  </si>
  <si>
    <t>Capaian Pos UKK Aktif 36% - &lt;75%</t>
  </si>
  <si>
    <t>Capaian Pos UKK Aktif 75% - 90%</t>
  </si>
  <si>
    <t>Capaian Pos UKK Aktif &gt; 90%</t>
  </si>
  <si>
    <t>Puskesmas melakukan pembinaan GP2SP di tempat kerja formal
*bagi puskesmas yang memiliki perusahaan besar dan menengah dengan jumlah pekerja perempuan &gt; 50 orang</t>
  </si>
  <si>
    <t>Puskesmas melakukan pembinaan GP2SP bagi perusahaan besar dan menengah dengan jumlah perempuan minimal 50 orang menggunakan self assesment GP2SP dengan nilai minimal 75% (termasuk indikator wajib).
Jumlah tempat kerja melaksanakan GP2SP dibagi jumlah perusahaan besar dan menengah dengan jumlah perempuan minimal 50 orang dikali 100%</t>
  </si>
  <si>
    <t>0-10% tempat kerja menyelenggarakan GP2SP</t>
  </si>
  <si>
    <t>&gt;10-30% tempat kerja menyelenggarakan GP2SP</t>
  </si>
  <si>
    <t>&gt;30-60% tempat kerja menyelenggarakan GP2SP</t>
  </si>
  <si>
    <t>&gt;60% tempat kerja menyelenggarakan GP2SP</t>
  </si>
  <si>
    <t>1.8.4  Jejaring Sistem Rujukan</t>
  </si>
  <si>
    <t>Jumlah rujukan yang diinput melalui SISRUTE</t>
  </si>
  <si>
    <t>Jumlah rujukan dari Puskesmas yang diinput di SISRUTE dibandingkan semua rujukan yang dilakukan</t>
  </si>
  <si>
    <t>tidak ada yang diinput di SISRUTE</t>
  </si>
  <si>
    <t>&lt;30 % diinput di SISRUTE</t>
  </si>
  <si>
    <t>30-80 % rujukan diinput ke SISRUTE</t>
  </si>
  <si>
    <t>&gt;80% rujukan diinput di SISRUTE</t>
  </si>
  <si>
    <t>1.8.5  Jejaring Lintas Sektor</t>
  </si>
  <si>
    <t>Pertemuan dengan masyarakat dalam rangka pemberdayaan Individu, Keluarga dan Kelompok</t>
  </si>
  <si>
    <t>Pertemuan dengan masyarakat dalam rangka pemberdayaan (meliputi keterlibatan dalam perencanaan, pelaksanaan dan evaluasi kegiatan) Individu, Keluarga dan Kelompok.</t>
  </si>
  <si>
    <t>Tidak ada pertemuan</t>
  </si>
  <si>
    <t>Ada pertemuan minimal 2 kali setahun</t>
  </si>
  <si>
    <t>ada pertemuan minimal 2 kali setahun, ada hasil pembahasan untuk pemberdayaan masyarakat</t>
  </si>
  <si>
    <t>ada pertemuan minimal 2 kali setahun, ada hasil pembahasan pemberdayaan masyarakat, ada tindaklanjut pemberdayaan</t>
  </si>
  <si>
    <t>1.9. Manajemen Pemberdayaan Masyarakat</t>
  </si>
  <si>
    <t>Rumah Tangga yang dikaji</t>
  </si>
  <si>
    <t xml:space="preserve">Rumah Tangga (RT) yang dikaji/dilaksanakan survey PHBS tatanan RT minimal 20 % di wilayah kerja Puskesmas pada kurun waktu satu tahun. </t>
  </si>
  <si>
    <t>Jika tidak melaksanakan pengkajian PHBS tatanan  rumah Tangga</t>
  </si>
  <si>
    <t>Jika rumah Tangga yang dikaji  kurang dari 11 %</t>
  </si>
  <si>
    <t>Jika rumah Tangga yang dikaji   11% -  &lt;20 %</t>
  </si>
  <si>
    <t>Rumah Tangga yang dikaji  minimal 20% atau lebih</t>
  </si>
  <si>
    <t>sudah 33,5%</t>
  </si>
  <si>
    <t>Institusi Pendidikan yang dikaji</t>
  </si>
  <si>
    <t>Institusi Pendidikan (SD/ MI , SLTP / MTs, SLTA/ MA dan atau sederajat ) yang dikaji/dilaksanakan survey PHBS tatanan Instistusi Pendidikan minimal 50 % di wilayah kerja Puskesmas pada kurun waktu satu tahun.</t>
  </si>
  <si>
    <t>Jika tidak melaksanakan pengkajian PHBS tatanan  Institusi Pendidikan</t>
  </si>
  <si>
    <t>Jika institusi pendidikan yang dikaji kurang dari 26 %</t>
  </si>
  <si>
    <t>Jika institusi pendidikan yang dikaji 26% - &lt; 50 %</t>
  </si>
  <si>
    <t>Institusi pendidikan yang dikaji  minimal 50% atau lebih</t>
  </si>
  <si>
    <t>kegiatan menunggu dana salur 1 untuk rakor uks</t>
  </si>
  <si>
    <t>Pondok Pesantren (Ponpes) yang dikaji</t>
  </si>
  <si>
    <t xml:space="preserve">Pondok Pesantren yang dikaji/dilaksanakan survey PHBS tatanan Pondok Pesantren minimal 70% di wilayah kerja Puskesmas pada kurun waktu satu tahun. </t>
  </si>
  <si>
    <t>Jika tidak melaksanakan pengkajian PHBS tatanan  Ponpes</t>
  </si>
  <si>
    <t>Jika Ponpes yang dikaji kurang dari  35%</t>
  </si>
  <si>
    <t>Jika Ponpes yang dikaji  35% -  &lt;70 %</t>
  </si>
  <si>
    <t>Ponpes yang dikaji  minimal 70% atau lebih</t>
  </si>
  <si>
    <t>menunggu dana salur 1 untuk pemberdayaan ponpes</t>
  </si>
  <si>
    <t>Rumah Tangga Sehat yang memenuhi 10 indikator PHBS</t>
  </si>
  <si>
    <t>Rumah Tangga (minimal yang dikaji adalah 20% dari Total Rumah Tangga) yang memenuhi 10 indikator PHBS rumah tangga (persalinan ditolong oleh nakes di Faskes, bayi diberi ASI eksklusif, menimbang bayi/balita, menggunakan air bersih, mencuci tangan pakai air bersih dan sabun, menggunakan jamban sehat, memberantas jentik dirumah, makan buah dan sayur tiap hari, aktivitas fisik tiap hari, tidak merokok) di wilayah kerja Puskesmas pada kurun waktu satu tahun.</t>
  </si>
  <si>
    <t>Jika capaian Rumah Tangga Sehat nya 0%</t>
  </si>
  <si>
    <t>Jika capaian rumah tangga sehatnya kurang dari 28%</t>
  </si>
  <si>
    <t>Jika capaian rumah tangga sehatnya 
28% -  &lt; 57%</t>
  </si>
  <si>
    <t>Jika capaian rumah tangga sehatnya 57% atau lebih</t>
  </si>
  <si>
    <t>capaian 32,9%</t>
  </si>
  <si>
    <t xml:space="preserve">Institusi Pendidikan yang memenuhi 8 - 10 indikator PHBS (klasifikasi IV) </t>
  </si>
  <si>
    <t>Institusi Pendidikan (minimal yang dikaji adalah 50% dari institusi pendidikan yang ada ) yang memenuhi 8 - 10 indikator PHBS Institusi Pendidikan (mencuci tangan dengan air yang mengalir &amp; menggunakan sabun, mengkonsumsi jajanan sehat di kantin sekolah, menggunakan jamban bersih dan sehat, Olah raga yang teratur dan terukur, Menggunakan air bersih, Memberantas jentik nyamuk di lingkungan sekolah, Sekolah menerapkan Kawasan tanpa rokok, Menimbang berat badan dan mengukur tinggi badan setiap 6 bulan sehat , Membuang sampah pada tempatnya dan melakukan edukasi kesehatan di sekolah di wilayah kerja Puskesmas pada kurun waktu satu tahun.</t>
  </si>
  <si>
    <t>Jika capaian PHBS Institusi Pendidikan Klasifikasi IVnya 0%</t>
  </si>
  <si>
    <t>Jika capaian Institusi  Pendidikan  klasifikasi IV nya mencapai  kurang dari 39%</t>
  </si>
  <si>
    <t>Jika capaian Institusi  Pendidikan  klasifikasi IV nya mencapai  39% - &lt;76 %</t>
  </si>
  <si>
    <t>Jika capaian Institusi  Pendidikan  klasifikasi IV nya mencapai  76% atau lebih</t>
  </si>
  <si>
    <t>Pondok Pesantren yang memenuhi 11-13 indikator PHBS Pondok Pesantren  (Klasifikasi IV)</t>
  </si>
  <si>
    <t xml:space="preserve">Pondok Pesantren (minimal yang dikaji adalah 70 % dari Ponpes yang ada) yang memenuhi 11-13 indikator PHBS Pondok Pesantren (kebersihan perorangan, penggunaan  air bersih,  menggunakan kamar mandi dan jamban sehat, aktivitas fisik secara rutin,  mencuci tangan pakai sabun dan air mengalir, membersihkan tempat penampungan air dan barang bekas bebas jentik, mengkonsumsi makanan gizi seimbang, pemanfaatan Poskestren dan sarana yankes, tidak merokok, mengetahui informasi kesehatan prioritas, menjadi peserta dana sehat dan atau jamkesmas, membuang sampah ke dalam tempat sampah, menimbang berat badan dan mengukur tinggi badan setiap 6 bulan) di wilayah kerja Puskesmas pada kurun waktu satu tahun. </t>
  </si>
  <si>
    <t>Jika capaian PHBS Ponpes Klasifikasi IVnya 0%</t>
  </si>
  <si>
    <t>Jika capaian PHBS Ponpes klasifikasi IV nya kurang dari 31 %</t>
  </si>
  <si>
    <t>Jika capaian PHBS Ponpes klasifikasi IV nya 31 % - &lt; 60 %</t>
  </si>
  <si>
    <t>Jika capaian PHBS Ponpes klasifikasi IV nya minimal 60% atau lebih</t>
  </si>
  <si>
    <t>Kegiatan intervensi pada Kelompok Rumah Tangga</t>
  </si>
  <si>
    <t>Kelompok rumah tangga di Posyandu yang telah diintervensi minimal 4 kali per Posyandu terkait 10 indikator PHBS, bisa dengan penyuluhan kelompok langsung atau memberikan informasi kesehatan melalui WA grub dan atau bentuk intervensi lain (dengan metode apapun) oleh petugas Puskemas di wilayah kerja Puskesmas pada kurun waktu satu tahun.</t>
  </si>
  <si>
    <t xml:space="preserve">jika tidak ada kegiatan intervensi pada kelompok rumah tangga di Posyandu tentang PHBS </t>
  </si>
  <si>
    <t>Jika melaksanakan kegiatan intervensi pada kelompok rumah tangga di Posyandu sebanyak 1-2 kl</t>
  </si>
  <si>
    <t>Jika melaksanakan kegiatan intervensi pada kelompok rumah tangga di Posyandu sebanyak 3 kl</t>
  </si>
  <si>
    <t>Jika melaksanakan kegiatan intervensi pada kelompok rumah tangga di Posyandu sebanyak 4 kl atau lebih</t>
  </si>
  <si>
    <t>8.</t>
  </si>
  <si>
    <t xml:space="preserve">Kegiatan intervensi pada Institusi Pendidikan </t>
  </si>
  <si>
    <t>Institusi Pendidikan (SD / MI ; SLTP / MTs, SLTA/MA ) yang telah diintervensi minimal 2 kali per institusi pendidikan baik dengan penyuluhan dan atau bentuk intervensi lainnya (dengan metode apapun) oleh petugas Puskesmas di wilayah kerja Puskesmas pada kurun waktu satu tahun</t>
  </si>
  <si>
    <t>Jika tidak ada kegiatan intervensi pada institusi pendidikan</t>
  </si>
  <si>
    <t>Jika melaksanakan kegiatan intervensi hanya berupa penyuluhan atau bentuk intervensi lainnya pada institusi pendidikan sebanyak 1 kl</t>
  </si>
  <si>
    <t>Jika melaksanakan kegiatan intervensi  berupa penyuluhan dan bentuk intervensi lainnya pada institusi pendidikan sebanyak 1 kl</t>
  </si>
  <si>
    <t>Jika melaksanakan kegiatan intervensi  berupa penyuluhan dan atau bentuk intervensi  lainnya pada institusi pendidikan sebanyak 2 kl</t>
  </si>
  <si>
    <t>masih mengintervensi 1 sekolahan</t>
  </si>
  <si>
    <t>9.</t>
  </si>
  <si>
    <t xml:space="preserve">Kegiatan intervensi pada Pondok Pesantren </t>
  </si>
  <si>
    <t>Pondok Pesantren yang telah diintervensi minimal 2 kali tiap ponpes baik dengan penyuluhan kelompok langsung atau memberikan informasi kesehatan melalui WA grub dan atau bentuk intervensi lainnya ( dengan metode apapun ) oleh petugas Puskesmas di wilayah kerja Puskesmas pada kurun waktu satu tahun.</t>
  </si>
  <si>
    <t>Jika tidak ada kegiatan intervensi pada Pondok Pesantren</t>
  </si>
  <si>
    <t>Jika melaksanakan kegiatan intervensi hanya berupa penyuluhan atau bentuk intervensi lainnya pada Pondok Pesantren sebanyak 1 kl</t>
  </si>
  <si>
    <t>Jika melaksanakan kegiatan intervensi berupa penyuluhan dan bentuk intervensi lainnya pada Pondok Pesantren sebanyak 1 kl</t>
  </si>
  <si>
    <t>Jika melaksanakan kegiatan intervensi berupa penyuluhan dan bentuk intervensi lainnya pada Pondok Pesantren sebanyak 2 kl</t>
  </si>
  <si>
    <t>menunggu bok salur sekalian kegiatan SMD PP</t>
  </si>
  <si>
    <t>10.</t>
  </si>
  <si>
    <t>Posyandu Siklus Hidup yang Aktif</t>
  </si>
  <si>
    <t>Posyandu di wilayah kerja Puskesmas dalam waktu 1 tahun memiliki status Posyandu siklus hidup aktif
berdasarkan 3 kriteria yaitu :
a. Posyandu yang melakukan kegiatan hari buka setiap bulan atau sedikitnya 8 kali per tahun;
b. Memberikan pelayanan kesehatan untuk semua siklus hidup (ibu hamil, bayi, balita, remaja, dewasa, lansia); dan
c. Memiliki minimal 5 orang kader.</t>
  </si>
  <si>
    <t>Capaian Posyandu Siklus Hidup yang Aktif  0 %</t>
  </si>
  <si>
    <t>Capaian Posyandu Siklus Hidup yang Aktif kurang dari 35%</t>
  </si>
  <si>
    <t>Capaian Posyandu Siklus Hidup yang Aktif 35% - &lt;75%</t>
  </si>
  <si>
    <t>Capaian Posyandu Siklus Hidup yang Aktif 75% atau lebih</t>
  </si>
  <si>
    <t>posyandu aktif semua</t>
  </si>
  <si>
    <t>11.</t>
  </si>
  <si>
    <t>Poskestren Aktif</t>
  </si>
  <si>
    <t>Poskestren yang berstrata Madya, Purnama, Mandiri di wilayah kerja Puskesmas yang ada Pondok Pesantrennya dalam waktu  satu tahun.</t>
  </si>
  <si>
    <t>Capaian Poskestren Aktif     0 %</t>
  </si>
  <si>
    <t>Capaian Poskestren Aktif  kurang dari 35%</t>
  </si>
  <si>
    <t>Capaian Poskestren Aktif 35% - &lt;70 %</t>
  </si>
  <si>
    <t>Capaian Poskestren Aktif 70% atau lebih</t>
  </si>
  <si>
    <t>semua poskestren aktif</t>
  </si>
  <si>
    <t>12.</t>
  </si>
  <si>
    <t>SBH Aktif</t>
  </si>
  <si>
    <t>Pangkalan SBH yang berstrata Madya, Purnama, Mandiri di wilayah kerja Puskesmas dalam waktu  satu tahun.</t>
  </si>
  <si>
    <t>Capaian SBH Aktif  0 %</t>
  </si>
  <si>
    <t>Capaian SBH Aktif kurang 26 %</t>
  </si>
  <si>
    <t>Capaian SBH Aktif 26% - &lt; 50 %</t>
  </si>
  <si>
    <t>Capaian SBH Aktif 50% atau lebih</t>
  </si>
  <si>
    <t>belum ada himbauan pengisian dari dinkes</t>
  </si>
  <si>
    <t>13.</t>
  </si>
  <si>
    <t>Desa/Kelurahan Siaga Aktif  PURI (Purnama Mandiri)</t>
  </si>
  <si>
    <t>Desa/Kelurahan Siaga Aktif dengan Strata Purnama dan Mandiri di wilayah kerja Puskesmas dalam kurun waktu satu tahun.</t>
  </si>
  <si>
    <t>Capaian Desa/Kelurahan Siaga Aktif PURI  0 %</t>
  </si>
  <si>
    <t>Capaian Desa/Kelurahan Siaga Aktif PURI kurang dari 10 %</t>
  </si>
  <si>
    <t>Capaian Desa/Kelurahan Siaga Aktif PURI 10% - &lt;19 %</t>
  </si>
  <si>
    <t>Capaian Desa/Kelurahan Siaga Aktif PURI 19 % atau lebih</t>
  </si>
  <si>
    <t>belum ada telaah kelsi yang mencapai PURI</t>
  </si>
  <si>
    <t>14.</t>
  </si>
  <si>
    <t>Promosi kesehatan program prioritas di dalam gedung  Puskesmas dan jaringannya (sasaran  masyarakat)</t>
  </si>
  <si>
    <t xml:space="preserve">Pada masing - masing Puskesmas dan jaringannya (Puskesmas, Pustu, Ponkesdes) memberikan promosi kesehatan program prioritas (Penurunan AKI AKB, Stunting, Germas, Gizi Seimbang, Anti Rokok, Skrining Penyakit, Imunisasi, Patuh Pengobatan, Sanitasi, Kebersihan Lingkungan, Pencegahan Penyakit Menular &amp; Tidak Menular) kepada masyarakat yang datang ke Puskesmas dan jaringannya minimal sebanyak 12 kali per tahun.
</t>
  </si>
  <si>
    <t xml:space="preserve">Tidak melakukan promosi kesehatan </t>
  </si>
  <si>
    <t xml:space="preserve">Promosi kesehatan program prioritas di dalam gedung sebanyak 1-6 kali per tahun pada masing - masing Puskesmas dan jaringannya (Puskesmas, Pustu, Ponkesdes)
</t>
  </si>
  <si>
    <t xml:space="preserve">Promosi kesehatan program prioritas  di dalam gedung sebanyak 7-11 kali per tahun pada masing - masing Puskesmas dan jaringannya (Puskesmas, Pustu, Ponkesdes)
</t>
  </si>
  <si>
    <t xml:space="preserve">Promosi kesehatan program prioritas di dalam gedung sebanyak 12 kali per tahun pada masing - masing Puskesmas dan jaringannya (Puskesmas, Pustu, Ponkesdes)
 </t>
  </si>
  <si>
    <t>diisi akhir tahun</t>
  </si>
  <si>
    <t>15.</t>
  </si>
  <si>
    <t>Penyebarluasan informasi kesehatan melalui berbagai  Media di Puskesmas</t>
  </si>
  <si>
    <t>Penyediaan media KIE (TV/Poster/Leaflet/Flyer/Booklet/Standing banner/Baliho/Mural) pada lokasi pelayanan: Loket pendaftaran, kasir, ruang pelayanan, ruang konseling, ruang tunggu, ruang rawat inap, ruang pelayanan gawat darurat, ruang laboratorium, ruang farmasi, halaman taman, kantin, tempat ibadah, dll.</t>
  </si>
  <si>
    <t>Tidak tersedia media KIE</t>
  </si>
  <si>
    <t xml:space="preserve">Tersedianya media KIE berupa TV/Poster/Leaflet/Flyer/Booklet/Standing banner/Baliho/Mural di 1-5 tempat pelayanan </t>
  </si>
  <si>
    <t xml:space="preserve">Tersedianya media KIE berupa TV/ Poster/Leaflet/Flyer/Booklet/Standing banner/Baliho/Mural di 7-9 tempat pelayanan </t>
  </si>
  <si>
    <t xml:space="preserve">Tersedianya media KIE berupa TV/ Poster/ Leaflet/Flyer/Booklet/Standing banner/Baliho/Mural di 10 tempat pelayanan </t>
  </si>
  <si>
    <t>loket, konseling, KIA, KB, PU, Gigi, Farmasi, TB, infeksius, HIV</t>
  </si>
  <si>
    <t>16.</t>
  </si>
  <si>
    <t xml:space="preserve">Promosi kesehatan program prioritas di luar gedung  Puskesmas dan jaringannya </t>
  </si>
  <si>
    <t>Puskesmas dan jaringannya (Puskesmas, Pustu, Ponkesdes) melakukan kegiatan promosi kesehatan program prioritas di luar gedung Puskesmas dan jaringannya  dalam bentuk kegiatan kunjungan rumah untuk pemantauan kesehatan masyarakat; Pemberdayaan Masyarakat bidang kesehatan ( seperti SMD, MMD, Fasilitasi Posyandu, Pembinaan kader, Pembinaan Ponpes,dll);  Mediasi/Advokasi Pemangku Kepentingan (yaitu Pendekatan/mempengaruhi kebijkan di bidang kesehatan kepada TOMA,TOGA, Camat, Kades );  Penggalangan Partisipasi Masyarakat ( yaitu mengajak, melibatkan dan memberdayakan masyarakat, dunia usaha, swasta, Ormas, Akademisi, media massa pada kegiatan kesehatan seperti jalan sehat, senam bersama, kegiatan Posyandu dll ); Gerakan Masyarakat Hidup Sehat /Germas ( berupa penggerakkan Aksi Bergizi, Pencegahan PTM, Aktifkan Posyandu, Bumil Sehat, Pencegahan Stunting, Kampanye kesehatan jiwa,kesehatan kerja, Jambore kader, dll);  Promosi Kesehatan Dalam Krisis Kesehatan (yaitu kegiatan KIE dan pemberdayaan masyarakat  untuk meningkatkan kesadaran, pengetahuan &amp; kemampuan masyarakat dalam melindungi diri dan lingkungannya dari kejadian krisis kesehatan seperti saat terjadinya wabah penyakit menular, terjadi bencana alam yang meliputi kegiatan pra, saat &amp; pasca krisis kesehatan; dan Penyebaran Informasi kesehatan kepada individu, kelompok dan masyarakat melalui berbagai media dan saluran seperti sosialisasi, penyuluhan, kampanye digital (Web Puskesmas, Medsos, WA group).</t>
  </si>
  <si>
    <t xml:space="preserve">Tidak melakukan Kegiatan Promosi kesehatan  program prioritas di luar gedung  Puskesmas dan jaringannya </t>
  </si>
  <si>
    <t>Melakukan kegiatan promosi kesehatan program prioritas di luar gedung Puskesmas dan jaringannya  dalam bentuk kegiatan :
1. Kunjungan rumah
2. Pemberdayaan Masyarakat
3. Gerakan Masyarakat Hidup Sehat (Germas)
4. Promosi Kesehatan Dalam Krisis Kesehatan
5. Penyebaran Informasi</t>
  </si>
  <si>
    <t>Melakukan kegiatan promosi kesehatan program prioritas  di luar gedung Puskesmas dan jaringannya  dalam bentuk kegiatan :
1. Kunjungan rumah
2. Pemberdayaan Masyarakat
3. Mediasi/Advokasi Pemangku Kepentingan
4. Gerakan Masyarakat Hidup Sehat (Germas)
5. Promosi Kesehatan Dalam Krisis Kesehatan
6. Penyebaran Informasi</t>
  </si>
  <si>
    <t>Melakukan kegiatan promosi kesehatan program prioritas  di luar gedung Puskesmas dan jaringannya  dalam bentuk kegiatan :
1. Kunjungan rumah
2. Pemberdayaan Masyarakat
3. Mediasi/Advokasi Pemangku Kepentingan
4. Penggalangan Partisipasi Masyarakat
5. Gerakan Masyarakat Hidup Sehat (Germas)
6. Promosi Kesehatan Dalam Krisis Kesehatan
7. Penyebaran Informasi</t>
  </si>
  <si>
    <t>17.</t>
  </si>
  <si>
    <t xml:space="preserve">Pengukuran dan Pembinaan Tingkat Perkembangan UKBM </t>
  </si>
  <si>
    <t xml:space="preserve">Pengukuran dan pembinaan tingkat perkembangan UKBM adalah penentuan strata UKBM yang terdiri dari strata Pratama, Madya, Purnama &amp; Mandiri serta pembinaan tingkat perkembangannya agar meningkat stratanya. UKBM yang diukur dan dibina tingkat perkembangannya adalah   Pos Kesehatan Pesantren, Saka Bhakti Husada, yang ada di wilayah kerja Puskesmas, oleh petugas Puskesmas selama 1 (satu) tahun. Skor strata berdasarkan Buku Pedoman Pengukuran Tingkat Perkembangan UKBM yaitu Poskestren (Pratama : &lt;50; Madya : 50 - 69; Purnama:70-89;Mandiri : 90 - 100); SBH ( Pratama : &lt; 30;  Madya : 30 - 49: Purnama: 50 - 69; Mandiri : 70 -100). </t>
  </si>
  <si>
    <t xml:space="preserve">Tidak melakukan Pengukuran dan Pembinaan Tingkat Perkembangan UKBM </t>
  </si>
  <si>
    <t>Melakukan pengukuran dan pembinaan tingkat perkembangan UKBM kurang dari 51%</t>
  </si>
  <si>
    <t>Melakukan pengukuran dan pembinaan tingkat perkembangan UKBM sebanyak 51% - &lt;100 %</t>
  </si>
  <si>
    <t>Melakukan pengukuran dan pembinaan tingkat perkembangan UKBM 100%</t>
  </si>
  <si>
    <t>akan dilakukan rekap saat akhir tahun</t>
  </si>
  <si>
    <t>1.10. Manajemen Lintas Klaster</t>
  </si>
  <si>
    <t>1.10.1 Manajemen Farmasi</t>
  </si>
  <si>
    <t>Rencana Kebutuhan Obat (RKO) dan Rencana Kebutuhan Bahan Medis Habis Pakai ( BMHP) dan reagen</t>
  </si>
  <si>
    <t>Tersusunnya Rencana kebutuhan obat dan bahan medis habis pakai serta reagen  untuk pelayanan kesehatan dasar dan program oleh tim penyusunan kebutuhan obat terpadu</t>
  </si>
  <si>
    <t>Tidak ada RKO dan RKBMHP dan reagen</t>
  </si>
  <si>
    <t>ada RKO dan RKBMHP serta reagen untuk pelayanan kesehatann dasar, tidak mengakomodir obat program, tidak ada Tim penyusunan kebutuhan obat terpadu</t>
  </si>
  <si>
    <t>ada RKO  RKBMHP serta reagen untuk pelayanan kesehatan dasar, mengakomodir obat program, tidak ada Tim penyusunan kebutuhan obat terpadu</t>
  </si>
  <si>
    <t>ada RKO RKBMHP serta reagen untuk pelayanan kesehatann dasar, mengakomodir obat program, ada Tim penyusunan kebutuhan obat terpadu</t>
  </si>
  <si>
    <t>SOP Pelayanan Kefarmasian</t>
  </si>
  <si>
    <t>SOP pengelolaan sediaan farmasi (perencanaan, permintaan/ pengadaan, penerimaan, penyimpanan, distribusi, pencatatan dan pelaporan, dll) dan pelayanan farmasi klinik (Pengkajian Dan Pelayanan Resep , penyiapan obat, penyerahan obat, pemberian informasi obat, konseling, evaluasi penggunaan obat (EPO),Pemantauan terapi obat (PTO), Visite ( khusus untuk Puskesmas rawat inap), pengelolan obat emergensi dll)</t>
  </si>
  <si>
    <t>Tidak ada SOP</t>
  </si>
  <si>
    <t>Ada SOP, tidak lengkap</t>
  </si>
  <si>
    <t>Ada SOP, lengkap</t>
  </si>
  <si>
    <t>Ada SOP, lengkap, ada dokumentasi pelaksanaan SOP. Dokumen pelaksanaan : (perencanaan (RKO), permintaan/ pengadaan (LPLPO/ SP), penerimaan (BAST), penyimpanan (kartu stok), distribusi (LPLPO unit/ SBBK), pencatatan dan pelaporan (LPLPO, Ketersediaan 40 item obat, laporan narkotika, dan psikotropika) dan pelayanan farmasi klinik (Pengkajian Dan Pelayanan Resep (skrining resep), penyiapan obat, penyerahan obat, pemberian informasi obat (lembar pemberian informasi obat), konseling (form konseling), evaluasi penggunaan obat (EPO) (POR dan ketersediaan obat thd fornas), Visite untuk dalam gedung dan Home Pharmacy Care untuk luar gedung (dokumen catatan penggunaan obat pasien/ dokumen PTO) pemantauan terapi obat (PTO) (dokumen PTO) khusus untuk Puskesmas rawat inap, pengelolan obat emergensi (ada emergency kit dan buku monitoring obat emergency)</t>
  </si>
  <si>
    <t>Sarana Prasarana Pelayanan Kefarmasian</t>
  </si>
  <si>
    <t>Sarana prasarana yang terstandar dalam pengelolaan sediaan farmasi (adanya pallet, rak obat, lemari obat, lemari narkotika psikotropika, lemari es untuk menyimpan obat, APAR, pengatur suhu, thermohigrometer, kartu stok) dan sarana pendukung farmasi klinik (alat peracikan obat, perkamen, etiket)</t>
  </si>
  <si>
    <t>Tidak ada sarana prasarana</t>
  </si>
  <si>
    <t>Ada sarana prasarana, tidak lengkap sesuai kebutuhan</t>
  </si>
  <si>
    <t>Ada sarana prasarana, lengkap sesuai kebutuhan</t>
  </si>
  <si>
    <t>Ada sarana prasarana, lengkap sesuai kebutuhan, penggunaan sesuai SOP (kondisi terawat, bersih)</t>
  </si>
  <si>
    <t>Formularium Puskesmas</t>
  </si>
  <si>
    <t>Tersusunnya formularium Puskesmas yang mengacu pada Formularium Nasional termasuk pengaturan ketersediaan obat di jaringan.</t>
  </si>
  <si>
    <t>Ada Formularium tidak dilengkapi SK Kepala Puskesmas, tidak dilengkapi pengaturan ketersediaan obat di jaringan</t>
  </si>
  <si>
    <t>Ada Formularium dilengkapi SK Kepala Puskermas, tidak dilengkapi pengaturan ketersediaan obat di jaringan</t>
  </si>
  <si>
    <t>Ada Formularium dilengkapi SK Kepala Puskermas, dilengkapi pengaturan ketersediaan obat di jaringan</t>
  </si>
  <si>
    <t>Kesesuaian item obat yang tersedia dalam Fornas</t>
  </si>
  <si>
    <t>Evaluasi kesesuaian item obat yang tersedia di Puskesmas terhadap Fornas FKTP. Perhitungan evaluasi kesesuaian item obat yang tersedia dengan Fornas dilakukan setiap bulan.</t>
  </si>
  <si>
    <t>Kurang dari 70% item obat di Puskesmas sesuai dengan FORNAS</t>
  </si>
  <si>
    <t>70 - 80% Item Obat di Puskesmas sesuai dengan FORNAS</t>
  </si>
  <si>
    <t>80-90% Item Obat di Puskesmas sesuai dengan FORNAS</t>
  </si>
  <si>
    <t>Lebih dari 90% item Obat di Puskesmas sesuai dengan FORNAS</t>
  </si>
  <si>
    <t>1.10.2 Manajemen Labkesmas</t>
  </si>
  <si>
    <t>Penetapan SK tentang pelayanan laboratorium</t>
  </si>
  <si>
    <t>Kepala Puskesmas menetapkan jenis layanan yang dilaksanakan beserta petugas dan uraian tugasnya di laboratorium kesehatan masyarakat tingkat 1 (puskesmas)</t>
  </si>
  <si>
    <t>Tidak ada SK tentang Penetapan Pelayanan Laboratorium</t>
  </si>
  <si>
    <t>Ada SK tentang Penetapan Pelayanan Laboratorium, namun hanya jenis layanan/ petugas labkesmas tanpa urian tugas</t>
  </si>
  <si>
    <t>Ada SK tentang Penetapan Pelayanan Laboratorium, namun hanya jenis layanan/ petugas labkesmas dengan urian tugas</t>
  </si>
  <si>
    <t>Ada SK tentang Penetapan Pelayanan Laboratorium lengkap yaitu:
a.jenis layanan
b.petugas labkesmas
c.urian tugas petugas labkesmas</t>
  </si>
  <si>
    <t>SK tentang rentang nilai normal dan nilai kritis laboratorium</t>
  </si>
  <si>
    <t>Kepala Puskesmas menetapkan:
a. nilai normal,
b. rentang nilai rujukan untuk setiap jenis pemeriksaan yang disediakan, dan
c. nilai kritis pemeriksaan laboratorium;</t>
  </si>
  <si>
    <t>Tidak ada SK  tentang nilai normal, rentang nilai rujukan untuk setiap jenis pemeriksaan yang disediakan, dan nilai kritis pemeriksaan laboratorium;</t>
  </si>
  <si>
    <t>Ada SK tetapi tidak lengkap hanya salah satu nilai</t>
  </si>
  <si>
    <t>Ada SK tetapi tidak lengkap, hanya dua nilai</t>
  </si>
  <si>
    <t>Ada SK dan lengkap dengan tiga nilai yaitu:
a. nilai normal,
b. rentang nilai rujukan untuk setiap jenis pemeriksaan yang disediakan, dan
c. nilai kritis pemeriksaan laboratorium;</t>
  </si>
  <si>
    <t xml:space="preserve">SOP terkait laboratorium kesehatan masyarakat </t>
  </si>
  <si>
    <t xml:space="preserve">Tersedianya SOP laborartorium kesehatan masyarakat meliputi minimal penerimaan pasien, pengambilan spesimen klinik dan/atau sampel, pemeriksaan/pengujian, penyerahan hasil, kesehatan dan Keselamatan Kerja, dan mutu serta diterapkan secara konsisten </t>
  </si>
  <si>
    <t xml:space="preserve">Tidak ada SOP </t>
  </si>
  <si>
    <t xml:space="preserve">SOP yang tersedia tidak lengkap dan belum diterapkan secara konsisten </t>
  </si>
  <si>
    <t xml:space="preserve">SOP yang tersedia lengkap, namun belum diterapkan secara konsisten </t>
  </si>
  <si>
    <t xml:space="preserve">SOP yang tersedia lengkap dan diterapkan secara konsisten </t>
  </si>
  <si>
    <t>Pelaksanaan Pemantapan Mutu Internal (PMI)</t>
  </si>
  <si>
    <t>Tersedianya SK tentang pelaksanaan pemantapan mutu internal dan melakukan pemantapan mutu internal pelayanan pemeriksaan laboratorium kesehatan masyarakat baik dari spesimen klinik dan/atau sampel lingkungan, vektor dan binatang pembawa penyakit oleh Tenaga Puskesmas yang kompeten, dilakukan evaluasi, analisa dan tindak lanjut</t>
  </si>
  <si>
    <t>Tidak ada SK dan tidak melakukan PMI</t>
  </si>
  <si>
    <t xml:space="preserve">Ada SK, tetapi tidak melakukan  Melakukan PMI </t>
  </si>
  <si>
    <t>Ada SK dan melakukan PMI setiap akan melaksanakan pemeriksaan laboratorium, namun tidak setiap hari</t>
  </si>
  <si>
    <t>Ada SK dan melakukan PMI setiap hari sebelum melaksanakan pemeriksaan laboratorium</t>
  </si>
  <si>
    <t>Pelaksanaan Pemantapan Mutu Eksternal (PME)</t>
  </si>
  <si>
    <t>Tersedianya SK tentang pelaksanaan pemantapan mutu eksternal dan melakukan pemantapan mutu eksternal pelayanan pemeriksaan laboratorium kesehatan masyarakat baik dari spesimen klinik dan/atau sampel lingkungan, vektor dan binatang pembawa penyakit oleh Tenaga Puskesmas yang kompeten, dilakukan evaluasi, analisa dan tindak lanjut</t>
  </si>
  <si>
    <t>Tidak ada SK dan tidak melakukan PME</t>
  </si>
  <si>
    <t>Ada SK dan tetapi tidak melakukan PME</t>
  </si>
  <si>
    <t>Ada SK dan melakukan PME 1 kali dalam 1 tahun</t>
  </si>
  <si>
    <t>Ada SK dan melakukan PME ≥2 kali dalam 1 tahun</t>
  </si>
  <si>
    <t>1.10.3 Manajemen Gawat Darurat</t>
  </si>
  <si>
    <t>Pelaksanaan TRIAGE</t>
  </si>
  <si>
    <t>Suatu sistem untuk menentukan pasien mana yang memperoleh penanganan medis terlebih dulu di Unit Gawat Darurat (UGD) berdasarkan tingkat keparahannya dan tatalaksana TRIAGE</t>
  </si>
  <si>
    <t>Tidak menerapkan Sistem TRIAGE</t>
  </si>
  <si>
    <t>Penanganan medis di UGD berdasarkan tingkat keparahannya dan menggunakan TRIAGE tetapi tidak sesuai tatalaksana</t>
  </si>
  <si>
    <t xml:space="preserve">Penanganan medis di UGD berdasarkan tingkat keparahannya dan tidak selalu menggunakan tatalaksana TRIAGE </t>
  </si>
  <si>
    <t xml:space="preserve">Penanganan medis di UGD sesuai tingkat keparahan dan sesuai tatalaksana TRIAGE </t>
  </si>
  <si>
    <t>Dokter Umum telah mengikuti Pelatihan Kegawatdaruratan</t>
  </si>
  <si>
    <t>Dokter Umum yang bertugas UGD mempunyai SIP di Puskesmas tersebut dan mempunyai Sertifikat Pelatihan Kegawatdaruratan yang masih berlaku diantaranya GELS, ATLS dan ACLS</t>
  </si>
  <si>
    <t>Tidak ada dokter umum</t>
  </si>
  <si>
    <t>Ada Dokter Umum yang mempunyai SIP tetapi tidak mempunyai Sertifikat Pelatihan Kegawatdaruratan GELS,/ATLS/ACLS</t>
  </si>
  <si>
    <t>Ada Dokter Umum yang mempunyai SIP dan Sertifikat Pelatihan Kegawatdaruratan GELS, ATLS dan ACLS tetapi sudah habis masa berlakunya</t>
  </si>
  <si>
    <t>Ada Dokter Umum yang mempunyai SIP dan Sertifikat Pelatihan Kegawatdaruratan yang masih berlaku diantaranya GELS, ATLS dan ACLS</t>
  </si>
  <si>
    <r>
      <rPr>
        <sz val="12"/>
        <color theme="1"/>
        <rFont val="Tahoma"/>
      </rPr>
      <t xml:space="preserve">Perawat UGD telah mengikuti Pelatihan </t>
    </r>
    <r>
      <rPr>
        <i/>
        <sz val="12"/>
        <color theme="1"/>
        <rFont val="Tahoma"/>
      </rPr>
      <t>Emergency Nursing</t>
    </r>
  </si>
  <si>
    <t>Perawat yang bertugas di UGD harus mempunyai sertifikat pelatihan Emergency Nursing (BLS, BCLS, BTLS, dll)</t>
  </si>
  <si>
    <t>Perawat yang bertugas di UGD TIDAK mempunyai sertifikat pelatihan Emergency Nursing (BLS, BCLS, BTLS, dll)</t>
  </si>
  <si>
    <r>
      <rPr>
        <sz val="12"/>
        <color theme="1"/>
        <rFont val="Tahoma"/>
      </rPr>
      <t xml:space="preserve">50% Perawat yang bertugas di UGD mempunyai sertifikat pelatihan </t>
    </r>
    <r>
      <rPr>
        <i/>
        <sz val="12"/>
        <color theme="1"/>
        <rFont val="Tahoma"/>
      </rPr>
      <t>Emergency Nursing</t>
    </r>
    <r>
      <rPr>
        <sz val="12"/>
        <color theme="1"/>
        <rFont val="Tahoma"/>
      </rPr>
      <t xml:space="preserve"> (BLS, BCLS, BTLS, dll)</t>
    </r>
  </si>
  <si>
    <r>
      <rPr>
        <sz val="12"/>
        <color theme="1"/>
        <rFont val="Tahoma"/>
      </rPr>
      <t xml:space="preserve">75% Perawat yang bertugas di UGD mempunyai sertifikat pelatihan </t>
    </r>
    <r>
      <rPr>
        <i/>
        <sz val="12"/>
        <color theme="1"/>
        <rFont val="Tahoma"/>
      </rPr>
      <t>Emergency Nursing</t>
    </r>
    <r>
      <rPr>
        <sz val="12"/>
        <color theme="1"/>
        <rFont val="Tahoma"/>
      </rPr>
      <t xml:space="preserve"> (BLS, BCLS, BTLS, dll)</t>
    </r>
  </si>
  <si>
    <r>
      <rPr>
        <sz val="12"/>
        <color theme="1"/>
        <rFont val="Tahoma"/>
      </rPr>
      <t xml:space="preserve">100% Perawat yang bertugas di UGD mempunyai sertifikat pelatihan </t>
    </r>
    <r>
      <rPr>
        <i/>
        <sz val="12"/>
        <color theme="1"/>
        <rFont val="Tahoma"/>
      </rPr>
      <t>Emergency Nursing</t>
    </r>
    <r>
      <rPr>
        <sz val="12"/>
        <color theme="1"/>
        <rFont val="Tahoma"/>
      </rPr>
      <t xml:space="preserve"> (BLS, BCLS, BTLS, dll)</t>
    </r>
  </si>
  <si>
    <t>1.10.4 Manajemen Rawat Inap</t>
  </si>
  <si>
    <t>Tatalaksana Rawat Inap</t>
  </si>
  <si>
    <t>Puskesmas menyelenggarakan Pelayanan Rawat Inap secara tuntas sesuai dengan perundang-undangan (SOP &amp; Standar pelayanan)</t>
  </si>
  <si>
    <t xml:space="preserve">Tidak ada SOP, Tidak ada dokumen pasien </t>
  </si>
  <si>
    <t>Puskesmas menyelenggarakan Pelayanan Rawat Inap secara tuntas tetapi tidak sesuai dengan SOP dan tidak ada bukti pelaksanaannya</t>
  </si>
  <si>
    <t>Puskesmas menyelenggarakan Pelayanan Rawat Inap secara tuntas sesuai dengan SOP dan tidak ada bukti pelaksanaannya</t>
  </si>
  <si>
    <t>Puskesmas menyelenggarakan Pelayanan Rawat Inap secara tuntas sesuai dengan SOP dan ada bukti pelaksanaannya</t>
  </si>
  <si>
    <t>Tata Kelola Rawat Inap</t>
  </si>
  <si>
    <t>Puskesmas menyelenggarakan Pelayanan Rawat Inap mencakup perencanaan,pelaksanaan evaluasi,pencatatan dan pelaporan yang di tuangkan dalam sistem</t>
  </si>
  <si>
    <t>Penyelenggaraan Pelayanan Rawat Inap Tidak ada perencanaan,evaluasi,pencatatan dan pelaporan yang di tuangkan dalam sistem</t>
  </si>
  <si>
    <t>Puskesmas menyelenggarakan Pelayanan Rawat Inap sesuai perencanaan, tetaoi tidak ada bukti pelaksanaan evaluasi,pencatatan dan pelaporan</t>
  </si>
  <si>
    <t>Puskesmas menyelenggarakan Pelayanan Rawat Inap tidak sesuai perencanaan,dan ada bukti pelaksanaan evaluasi,pencatatan dan pelaporan</t>
  </si>
  <si>
    <t>Puskesmas menyelenggarakan Pelayanan Rawat Inap sesuai perencanaan,dan ada bukti pelaksanaan evaluasi,pencatatan dan pelaporan</t>
  </si>
  <si>
    <t>Pelaksanaan rekonsiliasi obat pada pelayanan rawat inap</t>
  </si>
  <si>
    <t>Puskesmas melakukan rekonsiliasi obat pada pelayanan Rawat Inap sesuai perundang-undangan yang berlaku</t>
  </si>
  <si>
    <t>Tidak ada rekonsiliasi obat pada pelayanan rawat inap yang sesuai dengan peraturan perundang-undangan dan tidak ada dokumen bukti</t>
  </si>
  <si>
    <t>Melakukan rekonsiliasi obat pada pelayanan rawat inap sesuai dengan peraturan perundang-undangan tetapi tidak ada dokumen bukti</t>
  </si>
  <si>
    <t>Terdapat dokumen bukti rekonsiliasi obat pada pelayanan rawat inap tetapi tidak sesuai dengan peraturan perundang-undangan</t>
  </si>
  <si>
    <t>Terdapat dokumen bukti rekonsiliasi obat pada pelayanan rawat inap sesuai dengan peraturan perundang-undangan</t>
  </si>
  <si>
    <t>1.10.5 Manajemen Pelayanan Kesehatan Gigi dan Mulut</t>
  </si>
  <si>
    <t>Puskesmas melakukan tatalaksana penyakit gigi dan mulut</t>
  </si>
  <si>
    <t>Melakukan tatalaksana penyakit gigi dan mulut kepada pasien dengan penanganan yang tepat dan sesuai dengan Standar Operasional Prosedur (SOP) Pelayanan yang berlaku</t>
  </si>
  <si>
    <t xml:space="preserve">Tidak ada SOP, Tidak ada dokumen pelayanan pasien </t>
  </si>
  <si>
    <t>Ada SOP, Tidak ada data dokumen pelayanan pasien 
atau
Ada data dokumen data pelayanan pasien , Tidak ada SOP</t>
  </si>
  <si>
    <t>Ada SOP , Ada dokumen data pelayanan pasien</t>
  </si>
  <si>
    <t>1. Ada SOP
2. Ada dokumen data pelayanan pasien
3. Ada Dokumen pelaksanaan ( dokumen kegiatan pelayanan gigi dan mulut dalam maupun luar gedung, dokumen inovasi, dan dokumen lain yang berkaitan dengan pelaksanaan pelayanan gigi dan mulut)</t>
  </si>
  <si>
    <t>1.10.6 Manajemen Krisis Kesehatan</t>
  </si>
  <si>
    <t>Upaya Penanggulangan Krisis Kesehatan</t>
  </si>
  <si>
    <t>Memiliki SK Tim Penanggulangan Bencana dan/ atau Krisis Kesehatan di Puskesmas, dan SOP penanggulangan krisis kesehatan.</t>
  </si>
  <si>
    <t>Hanya ada 1 dokumen (SK saja atau SOP saja)</t>
  </si>
  <si>
    <t>Mempunyai SK dan SOP tetapi tidak ada bukti pelaksanaan (dokumen laporan seperti kegiatan tim atau laporan ada/tidak ada bencana)</t>
  </si>
  <si>
    <t>Mempunyai SK dan SOP , ada bukti pelaksanaan (dokumen laporan kegiatan tim atau laporan ada/tidak ada bencana)</t>
  </si>
  <si>
    <t>1.10.7 Manajemen Pelayanan Rehabilitasi Medik Dasar</t>
  </si>
  <si>
    <t>Pelaksanaan pelayanan rehabilitasi medik dasar</t>
  </si>
  <si>
    <t>Pelayanan rehabilitasi medik dasar yang dilakukan sesuai kewenangan Puskesmas dicatat dalam rekam medis.</t>
  </si>
  <si>
    <t>Tidak ada data pelayanan, tidak dilakukan pencatatan di rekam medis.</t>
  </si>
  <si>
    <t>Ada data pelayanan, tidak dilakukan pencatatan di rekam medis.</t>
  </si>
  <si>
    <t>Ada data pelayanan dan dilakukan pencatatan di rekam medis. Dilaksanakan oleh tenaga medis (bukan fisioterapis)</t>
  </si>
  <si>
    <t>Ada data pelayanan dan dilakukan pencatatan di rekam medis. Dilaksanakan oleh  fisioterapis</t>
  </si>
  <si>
    <t>Cakupan Hasil Manajemen</t>
  </si>
  <si>
    <t>Baik</t>
  </si>
  <si>
    <t>Cukup</t>
  </si>
  <si>
    <t>Kurang</t>
  </si>
  <si>
    <t>&gt;8.4</t>
  </si>
  <si>
    <t>5.5 – 8.4</t>
  </si>
  <si>
    <t>&lt;5.5</t>
  </si>
  <si>
    <t>f</t>
  </si>
  <si>
    <t>Instrumen Penghitungan Klaster Pelayanan Kesehatan Ibu dan Anak</t>
  </si>
  <si>
    <t>Kegiatan</t>
  </si>
  <si>
    <t>Indikator Kinerja</t>
  </si>
  <si>
    <t>Target tahun 2025</t>
  </si>
  <si>
    <t>Satuan Sasaran</t>
  </si>
  <si>
    <t>Total sasaran</t>
  </si>
  <si>
    <t>Target Sasaran</t>
  </si>
  <si>
    <t>Pencapaian (dalam satuan sasaran)</t>
  </si>
  <si>
    <t xml:space="preserve">% Nilai Kinerja </t>
  </si>
  <si>
    <t>Klaster Pelayanan  Kesehatan Ibu dan Anak</t>
  </si>
  <si>
    <t>2.1. Pelayanan Kesehatan Ibu hamil, bersalin, atau nifas  </t>
  </si>
  <si>
    <t>Pelayanan Kesehatan Ibu Hamil</t>
  </si>
  <si>
    <t>Kunjungan Pertama Ibu Hamil (K1 Murni)</t>
  </si>
  <si>
    <t>bumil</t>
  </si>
  <si>
    <t>Ibu hamil yang mendapatkan pemeriksaan kehamilan 6 kali (K6)</t>
  </si>
  <si>
    <t>Ibu hamil mendapat suplementasi gizi</t>
  </si>
  <si>
    <t>Ibu hamil KEK mendapat makanan tambahan</t>
  </si>
  <si>
    <t>bumil KEK</t>
  </si>
  <si>
    <t>Ibu hamil yang mendapatkan pelayanan kesehatan gigi dan mulut</t>
  </si>
  <si>
    <t>Pelayanan Kesehatan Ibu Bersalin</t>
  </si>
  <si>
    <t>Pelayanan Persalinan oleh tenaga kesehatan di fasilitas kesehatan (Pf)</t>
  </si>
  <si>
    <t>bulin</t>
  </si>
  <si>
    <t>Pelayanan Kesehatan Ibu Nifas</t>
  </si>
  <si>
    <t>Pelayanan Nifas oleh tenaga kesehatan (KF)</t>
  </si>
  <si>
    <t>bufas</t>
  </si>
  <si>
    <t>Pelayanan ibu hamil, bersalin dan nifas</t>
  </si>
  <si>
    <t>Penanganan komplikasi kebidanan (PK)</t>
  </si>
  <si>
    <t>bumil, bulin, bufas</t>
  </si>
  <si>
    <t>Skrining TBC pada ibu hamil, bersalin, atau nifas</t>
  </si>
  <si>
    <t>Persentase ibu hamil, bersalin, atau nifas yang mendapatkan skrining TBC</t>
  </si>
  <si>
    <t>persen</t>
  </si>
  <si>
    <t>Penatalaksanaan Hepatitis B pada ibu hamil</t>
  </si>
  <si>
    <t>Deteksi Dini Hepatitis B pada Ibu Hamil</t>
  </si>
  <si>
    <t>Tatalaksana bu Hamil dengan Hepatitis B Reaktiif</t>
  </si>
  <si>
    <t xml:space="preserve">Pemberian layanan status imunisasi T2+ pada Wanita Usia Subur (WUS) </t>
  </si>
  <si>
    <t xml:space="preserve">Cakupan status imunisasi T2+ pada Wanita Usia Subur (WUS) </t>
  </si>
  <si>
    <t>Skrining Kesehatan Jiwa ibu hamil, bersalin, atau nifas </t>
  </si>
  <si>
    <t>Persentase penduduk (ibu hamil, bersalin, atau nifas) yang mendapatkan skrining kesehatan jiwa dan NAPZA</t>
  </si>
  <si>
    <t>Pelayanan kesehatan jiwa bagi ibu hamil, bersalin, atau nifas</t>
  </si>
  <si>
    <t>Persentase penyandang gangguan jiwa (ibu hamil, bersalin, atau nifas) yang memperoleh layanan di Fasyankes</t>
  </si>
  <si>
    <t xml:space="preserve"> GIIGI</t>
  </si>
  <si>
    <t>Layanan kestrad pada ibu hamil &amp; nifas</t>
  </si>
  <si>
    <t>Pemberian layanan pada ibu hamil &amp; nifas dalam bentuk pelayanan kestrad.</t>
  </si>
  <si>
    <t>2.2. Pelayanan Kesehatan Bayi dan Anak Balita  </t>
  </si>
  <si>
    <t xml:space="preserve">2.2.1  Pelayanan Kesehatan Bayi </t>
  </si>
  <si>
    <t>Pelayanan Kesehatan Bayi</t>
  </si>
  <si>
    <t>Pelayanan Kesehatan Neonatus pertama (KN1)</t>
  </si>
  <si>
    <t>neonatus</t>
  </si>
  <si>
    <t>Pelayanan Kesehatan Neonatus 0 - 28 hari (KN lengkap)</t>
  </si>
  <si>
    <t>Penanganan komplikasi neonatus</t>
  </si>
  <si>
    <t>Pelayanan kesehatan bayi 29 hari - 11 bulan</t>
  </si>
  <si>
    <t>bayi</t>
  </si>
  <si>
    <t>Bayi usia 6 bulan mendapat ASI Eksklusif</t>
  </si>
  <si>
    <t>Pemeriksaan kesehatan gratis (PKG) kelompok usia bayi baru lahir</t>
  </si>
  <si>
    <t>Persentase penduduk penerima pemeriksaan kesehatan gratis kelompok usia bayi baru lahir (%)</t>
  </si>
  <si>
    <t>Tatalaksana Bayi yang lahir dari ibu dengan Hepatitis B Reaktif</t>
  </si>
  <si>
    <t>Bayi lahir mendapat HBO &lt;24 jam</t>
  </si>
  <si>
    <t>Bayi lahir mendapat HBIG &lt;24 jam</t>
  </si>
  <si>
    <t>Pemantauan Bayi usia 9-12 bulan yang lahir dari ibu dengan Hepatitis B dengan hasil HBsAg Non Reaktif</t>
  </si>
  <si>
    <t>2.2.2  Pelayanan Kesehatan Balita</t>
  </si>
  <si>
    <t>Pelayanan Kesehatan Balita</t>
  </si>
  <si>
    <t>Anak 6-23 bulan mendapatkan MP-ASI</t>
  </si>
  <si>
    <t>anak usia 6-23 bulan</t>
  </si>
  <si>
    <t>Pelayanan kesehatan balita (0-59 bulan)</t>
  </si>
  <si>
    <t>balita</t>
  </si>
  <si>
    <t>Pemberian Suplementasi Vitamin A pada Balita Usia 6-59 Bulan</t>
  </si>
  <si>
    <t>balita 6-59 bulan</t>
  </si>
  <si>
    <t>Pemberian tambahan asupan gizi bagi balita gizi kurang</t>
  </si>
  <si>
    <t>Balita gizi buruk mendapat perawatan sesuai standar tatalaksana gizi buruk</t>
  </si>
  <si>
    <t>bayi dan balita gizi buruk</t>
  </si>
  <si>
    <t>Balita dipantau pertumbuhan dan perkembangan</t>
  </si>
  <si>
    <t>balita 12-59 bulan</t>
  </si>
  <si>
    <t>Pemeriksaan kesehatan gratis (PKG) kelompok usia balita dan anak prasekolah</t>
  </si>
  <si>
    <t>Persentase penduduk penerima pemeriksaan kesehatan gratis kelompok usia balita dan anak prasekolah (%)</t>
  </si>
  <si>
    <t>Skrining  Diabetes Melitus  pada populasi Target ( usia 2 tahun)</t>
  </si>
  <si>
    <t xml:space="preserve">Persentase  anak usia 2 tahun  yang mendapatkan skrining  Diabetes Melitus </t>
  </si>
  <si>
    <t>tarikan epus pj kluster 2</t>
  </si>
  <si>
    <t>Skrining Talasemia Anak</t>
  </si>
  <si>
    <t xml:space="preserve">Persentase Skrining Talasemia pada populasi Target ( usia 2 tahun)
</t>
  </si>
  <si>
    <t>2.2.3  Penyakit Menular</t>
  </si>
  <si>
    <t>Skrining TBC pada bayi atau anak balita</t>
  </si>
  <si>
    <t>Persentase bayi atau anak balita yang mendapatkan skrining TBC</t>
  </si>
  <si>
    <t>Pencegahan dan Pengendalian Penyakit Diare</t>
  </si>
  <si>
    <t xml:space="preserve">Cakupan Penanganan Kasus Diare Balita </t>
  </si>
  <si>
    <t xml:space="preserve">Cakupan Pemberian Oralit dan Zinc pada Penderita Balita Diare </t>
  </si>
  <si>
    <t xml:space="preserve">Pelaksanaan kegiatan Layanan Rehidrasi Oral Aktif (LROA) </t>
  </si>
  <si>
    <t>Penemuan dan  pengobatan pnemonia 
pada balita</t>
  </si>
  <si>
    <t>Cakupan penemuan penderita pnemonia pada balita</t>
  </si>
  <si>
    <t>2.2.4  Imunisasi</t>
  </si>
  <si>
    <t>Cakupan Imunisasi Bayi Lengkap</t>
  </si>
  <si>
    <t>Persentase bayi usia
 0-11 bulan yang
 mendapat Imunisasi
 Dasar Lengkap (IDL)</t>
  </si>
  <si>
    <t>Cakupan Imunisasi Lengkap Pada Baduta</t>
  </si>
  <si>
    <t>Persentase anak usia 12-23 bulan yang mendapat imunisasi baduta lengkap</t>
  </si>
  <si>
    <t>baduta</t>
  </si>
  <si>
    <t>2.2.5  Gizi</t>
  </si>
  <si>
    <t>Data Status Gizi Balita</t>
  </si>
  <si>
    <t>Stunting</t>
  </si>
  <si>
    <t>balita 0-59 bulan</t>
  </si>
  <si>
    <t>Memakai kriteria</t>
  </si>
  <si>
    <t>Underweight</t>
  </si>
  <si>
    <t>Wasting</t>
  </si>
  <si>
    <t>2.2.6 Kesehatan Tradisional</t>
  </si>
  <si>
    <t>Layanan kesehatan tradisional pada bayi &amp; baduta</t>
  </si>
  <si>
    <t>Pemberian layanan pada bayi &amp; baduta dalam bentuk pelayanan Kestrad</t>
  </si>
  <si>
    <t>2.3. Pelayanan Kesehatan Anak Pra Sekolah </t>
  </si>
  <si>
    <t xml:space="preserve">1. </t>
  </si>
  <si>
    <t>Pelayanan kesehatan Anak pra sekolah (60-72 bulan)</t>
  </si>
  <si>
    <t>Persentase anak pra sekolah (60-72 bulan) mendapatkan pelayanan kesehatan sesuai standar</t>
  </si>
  <si>
    <t>Skrining TBC pada anak pra sekolah</t>
  </si>
  <si>
    <t>Persentase anak pra sekolah yang mendapatkan skrining TBC</t>
  </si>
  <si>
    <t>Layanan kesehatan tradisional pada anak pra sekolah</t>
  </si>
  <si>
    <t>Pemberian layanan pada anak pra sekolah dalam bentuk pelayanan kestrad.</t>
  </si>
  <si>
    <t xml:space="preserve">persen </t>
  </si>
  <si>
    <t>2.4. Pelayanan Kesehatan Anak Usia Sekolah </t>
  </si>
  <si>
    <t>Skrining Kesehatan Siswa</t>
  </si>
  <si>
    <t>Sekolah setingkat SD/MI/SDLB yang melaksanakan skrining kesehatan</t>
  </si>
  <si>
    <t>sekolah SD/ MI/ SDLB</t>
  </si>
  <si>
    <t>Sekolah setingkat SMP/MTs/SMPLB yang melaksanakan skrining kesehatan</t>
  </si>
  <si>
    <t>Sekolah setingkat SMA/MA/SMK/SMALB yang melaksanakan skrining kesehatan</t>
  </si>
  <si>
    <t>Pelayanan Kesehatan pada Usia Pendidikan Dasar kelas 1 sampai dengan kelas 9 dan di luar satuan pendidikan dasar</t>
  </si>
  <si>
    <t>siswa kelas 1-9 dan usia 7-15 tahun diluar sekolah</t>
  </si>
  <si>
    <t>Skrining anemia pada remaja putri</t>
  </si>
  <si>
    <t>rematri kelas 7 dan 10</t>
  </si>
  <si>
    <t>Remaja putri mengonsumsi tablet tambah darah</t>
  </si>
  <si>
    <t>rematri SMP dan SMA</t>
  </si>
  <si>
    <t>Pemberian imunisasi lengkap pada anak usia sekolah</t>
  </si>
  <si>
    <t>Cakupan imunisasi di Usia Sekolah Dasar</t>
  </si>
  <si>
    <t>anak usia sekolah kelas 5</t>
  </si>
  <si>
    <t>Pemeriksaan kesehatan gratis (PKG) kelompok usia sekolah dan remaja</t>
  </si>
  <si>
    <t>Persentase penduduk penerima pemeriksaan kesehatan gratis kelompok usia sekolah dan remaja (%)</t>
  </si>
  <si>
    <t>Skrining Kesehatan Jiwa Anak Usia Sekolah</t>
  </si>
  <si>
    <t>Persentase penduduk anak usia sekolah yang mendapatkan skrining kesehatan jiwa dan NAPZA</t>
  </si>
  <si>
    <t>Pelayanan kesehatan jiwa bagi anak usia sekolah</t>
  </si>
  <si>
    <t>Persentase penyandang gangguan jiwa anak usia sekolah yang memperoleh layanan di Fasyankes</t>
  </si>
  <si>
    <t xml:space="preserve">Screening kusta frambusia di sekolah dasar / sederajat </t>
  </si>
  <si>
    <t>Proporsi sekolah dasar / sederajat telah dilakukan screening Kusta dan frambusia</t>
  </si>
  <si>
    <t>Layanan kesehatan tradisional pada anak usia sekolah</t>
  </si>
  <si>
    <t>Pemberian layanan pada anak usia sekolah dalam bentuk pelayanan kestrad.</t>
  </si>
  <si>
    <t>Skrining Kesehatan Gigi dan Mulut</t>
  </si>
  <si>
    <t>Persentase kelompok usia 6-12 tahun yang mendapatkan skrining gigi dan mulut</t>
  </si>
  <si>
    <t>Persentase Skrining Talasemia pada populasi Target (  siswa/i kelas 7 SMP/MTs/sederajat )</t>
  </si>
  <si>
    <t>2.5. Pelayanan Kesehatan Remaja</t>
  </si>
  <si>
    <t>Skrining Kesehatan Jiwa Remaja</t>
  </si>
  <si>
    <t>Persentase penduduk usia remaja yang mendapatkan skrining kesehatan jiwa dan NAPZA</t>
  </si>
  <si>
    <t>Pelayanan kesehatan jiwa bagi remaja</t>
  </si>
  <si>
    <t>Persentase penyandang gangguan jiwa remaja yang memperoleh layanan di Fasyankes</t>
  </si>
  <si>
    <t>Skrining TBC pada anak usia sekolah atau remaja</t>
  </si>
  <si>
    <t>Persentase anak usia sekolah atau remaja yang mendapatkan skrining TBC</t>
  </si>
  <si>
    <t>Skrining Kusta</t>
  </si>
  <si>
    <t xml:space="preserve">Persentase remaja (10-18 th) yang mendapatkan skrining kusta </t>
  </si>
  <si>
    <t>Skrining HIV</t>
  </si>
  <si>
    <t xml:space="preserve">Persentase pelayanan kesehatan yang diberikan kepada orang dengan risiko terinfeksi 
HIV sesuai standar,
</t>
  </si>
  <si>
    <t>Sekolah (SMP dan SMA/sederajat) yang dilakukan  penyuluhan HIV/AIDS</t>
  </si>
  <si>
    <t>Sekolah (SMP dan SMA/sederajat) yang sudah dijangkau penyuluhan HIV/AIDS</t>
  </si>
  <si>
    <t xml:space="preserve">Pemberian layanan kestrad pada remaja </t>
  </si>
  <si>
    <t>Pemberian layanan pada remaja dalam bentuk pelayanan kestrad.</t>
  </si>
  <si>
    <t>Skrining Faktor Risiko Merokok</t>
  </si>
  <si>
    <t>Persentase merokok penduduk usia 10 - 21 tahun</t>
  </si>
  <si>
    <t>skreening merokok</t>
  </si>
  <si>
    <t xml:space="preserve">Jumlah pelayanan Upaya Berhenti Merokok (UBM) </t>
  </si>
  <si>
    <t>Interpretasi nilai kinerja klaster 2 :</t>
  </si>
  <si>
    <t>&gt;90%</t>
  </si>
  <si>
    <t>81-90%</t>
  </si>
  <si>
    <t>&lt;81%</t>
  </si>
  <si>
    <t>Kolom ke</t>
  </si>
  <si>
    <t>Keterangan:</t>
  </si>
  <si>
    <r>
      <rPr>
        <b/>
        <sz val="12"/>
        <color theme="1"/>
        <rFont val="Tahoma"/>
      </rPr>
      <t>Kegiatan</t>
    </r>
    <r>
      <rPr>
        <sz val="12"/>
        <color theme="1"/>
        <rFont val="Tahoma"/>
      </rPr>
      <t>: pelayanan yang dilakukan klaster</t>
    </r>
  </si>
  <si>
    <r>
      <rPr>
        <b/>
        <sz val="12"/>
        <color theme="1"/>
        <rFont val="Tahoma"/>
      </rPr>
      <t>Indikator Kinerja</t>
    </r>
    <r>
      <rPr>
        <sz val="12"/>
        <color theme="1"/>
        <rFont val="Tahoma"/>
      </rPr>
      <t xml:space="preserve"> : alat ukur untuk masing-masing pelayanan yang dilakukan dalam klaster</t>
    </r>
  </si>
  <si>
    <r>
      <rPr>
        <b/>
        <sz val="12"/>
        <color theme="1"/>
        <rFont val="Tahoma"/>
      </rPr>
      <t xml:space="preserve">Target tahun 2025 </t>
    </r>
    <r>
      <rPr>
        <sz val="12"/>
        <color theme="1"/>
        <rFont val="Tahoma"/>
      </rPr>
      <t>( dalam %) atau tahun berjalan</t>
    </r>
  </si>
  <si>
    <r>
      <rPr>
        <b/>
        <sz val="12"/>
        <color theme="1"/>
        <rFont val="Tahoma"/>
      </rPr>
      <t>Satuan sasaran</t>
    </r>
    <r>
      <rPr>
        <sz val="12"/>
        <color theme="1"/>
        <rFont val="Tahoma"/>
      </rPr>
      <t>: satuan kegiatan program, misal orang, balita, rumah tangga dll</t>
    </r>
  </si>
  <si>
    <r>
      <rPr>
        <b/>
        <sz val="12"/>
        <color theme="1"/>
        <rFont val="Tahoma"/>
      </rPr>
      <t>Total Sasaran</t>
    </r>
    <r>
      <rPr>
        <sz val="12"/>
        <color theme="1"/>
        <rFont val="Tahoma"/>
      </rPr>
      <t xml:space="preserve">: sasaran target keseluruhan ( 100%), jumlah populasi/area di wilayah kerja </t>
    </r>
  </si>
  <si>
    <r>
      <rPr>
        <b/>
        <sz val="12"/>
        <color theme="1"/>
        <rFont val="Tahoma"/>
      </rPr>
      <t>Target Sasaran</t>
    </r>
    <r>
      <rPr>
        <sz val="12"/>
        <color theme="1"/>
        <rFont val="Tahoma"/>
      </rPr>
      <t xml:space="preserve"> = kolom 4 ( Target tahun 2025) dikali kolom 6 (total sasaran), jml sasaran/area yg akan diberi pelayanan oleh Puskesmas</t>
    </r>
  </si>
  <si>
    <r>
      <rPr>
        <b/>
        <sz val="12"/>
        <color theme="1"/>
        <rFont val="Tahoma"/>
      </rPr>
      <t>Pencapaian:</t>
    </r>
    <r>
      <rPr>
        <sz val="12"/>
        <color theme="1"/>
        <rFont val="Tahoma"/>
      </rPr>
      <t xml:space="preserve"> hasil masing kegiatan Puskesmas (dalam satuan sasaran )</t>
    </r>
  </si>
  <si>
    <r>
      <rPr>
        <b/>
        <sz val="12"/>
        <color theme="1"/>
        <rFont val="Tahoma"/>
      </rPr>
      <t xml:space="preserve">Nilai Kinerja: </t>
    </r>
    <r>
      <rPr>
        <sz val="12"/>
        <color theme="1"/>
        <rFont val="Tahoma"/>
      </rPr>
      <t>pencapaian kinerja Puskesmas dibandingkan target sasaran, penilaian ketercapaian target sasaran</t>
    </r>
    <r>
      <rPr>
        <b/>
        <sz val="12"/>
        <color theme="1"/>
        <rFont val="Tahoma"/>
      </rPr>
      <t xml:space="preserve"> </t>
    </r>
    <r>
      <rPr>
        <sz val="12"/>
        <color theme="1"/>
        <rFont val="Tahoma"/>
      </rPr>
      <t>(kolom 8 dibagi kolom 7)</t>
    </r>
  </si>
  <si>
    <t>Instrumen Penghitungan Klaster Pelayanan Kesehatan Dewasa dan Lanjut Usia</t>
  </si>
  <si>
    <t>Klaster Pelayanan  Kesehatan Dewasa dan Lanjut Usia</t>
  </si>
  <si>
    <t>3.1. Pelayanan Kesehatan Dewasa</t>
  </si>
  <si>
    <t>3.1.1 Pelayanan Kesehatan Jiwa</t>
  </si>
  <si>
    <t>Skrining kesehatan jiwa usia dewasa</t>
  </si>
  <si>
    <t>Persentase penduduk usia dewasa yang mendapatkan skrining kesehatan jiwa dan NAPZA</t>
  </si>
  <si>
    <t>Pelayanan penyandang gangguan jiwa usia dewasa</t>
  </si>
  <si>
    <t>Persentase penyandang gangguan jiwa usia dewasa yang memperoleh layanan di Fasyankes</t>
  </si>
  <si>
    <t>Kunjungan pasien pasung dewasa</t>
  </si>
  <si>
    <t>Persentase kasus pasung usia dewasa yang dikunjungi</t>
  </si>
  <si>
    <t>Pelapasan/ pembebasan kasus pasung dewasa</t>
  </si>
  <si>
    <t>Persentase kasus pasung usia dewasa yang dilepaskan/dibebaskan</t>
  </si>
  <si>
    <t>3.1.2 Penyakit Menular</t>
  </si>
  <si>
    <t>Skrining TBC pada dewasa</t>
  </si>
  <si>
    <t>Persentase dewasa yang mendapatkan skrining TBC</t>
  </si>
  <si>
    <t xml:space="preserve">Persentase dewasa yang mendapatkan skrining kusta </t>
  </si>
  <si>
    <t>3.1.3 Penyakit Tidak Menular</t>
  </si>
  <si>
    <t>Deteksi Dini Diabetes Melitus</t>
  </si>
  <si>
    <t>Deteksi Dini Penyakit Diabetes Melitus pada populasi target</t>
  </si>
  <si>
    <t>Deteksi Dini Obesitas</t>
  </si>
  <si>
    <t>Persentase Skrining Obesitas pada populasi Target</t>
  </si>
  <si>
    <t>Deteksi Dini Diabetes pada penderita TBC</t>
  </si>
  <si>
    <t>Persentase Penderita TB yang diperiksa Gula darahnya</t>
  </si>
  <si>
    <t>Pelayanan Penderita Diabetes sesuai Standar</t>
  </si>
  <si>
    <t>Pelayanan Kesehatan Penderita Diabetes Mellitus (Standar Pelayanan Minimal ke 9)</t>
  </si>
  <si>
    <t xml:space="preserve">Diabetes Melitus Terkendali </t>
  </si>
  <si>
    <t>Penderita Diabetes Melitus  dalam pengendalian</t>
  </si>
  <si>
    <t xml:space="preserve">Deteksi Dini Hipertensi </t>
  </si>
  <si>
    <t>Deteksi Dini Penyakit Hipertensi pada usia 15 tahun keatas</t>
  </si>
  <si>
    <t>Deteksi Dini Penyakit Jantung</t>
  </si>
  <si>
    <t xml:space="preserve">Deteksi Dini Penyakit Jantung pada penduduk usia 40 tahun keatas yang beresiko </t>
  </si>
  <si>
    <t>Pelayanan Penderita  Hipertensi sesuai Standar</t>
  </si>
  <si>
    <t>Pelayanan Kesehatan Penderita Hipertensi  (Standar Pelayanan Minimal ke 8)</t>
  </si>
  <si>
    <t>Penderita Hipertensi Terkendali</t>
  </si>
  <si>
    <t>Hipertensi  dalam pengendalian</t>
  </si>
  <si>
    <t>Deteksi Dini Stroke</t>
  </si>
  <si>
    <t>Deteksi Dini Stroke pada penderita HT dan DM usia 40 tahun</t>
  </si>
  <si>
    <t>Deteksi Dini PPOK</t>
  </si>
  <si>
    <t xml:space="preserve">Persentase Skrining PPOK pada populasi Target
</t>
  </si>
  <si>
    <t>Deteksi Kanker Kolorektal</t>
  </si>
  <si>
    <t xml:space="preserve">Persentase Skrining Kanker Kolorektal pada Populasi target </t>
  </si>
  <si>
    <t>Deteksi Dini Kanker Leher Rahim</t>
  </si>
  <si>
    <t xml:space="preserve">Persentase Perempuan  pada populasi target
</t>
  </si>
  <si>
    <t>Deteksi Dini Kanker Payudara</t>
  </si>
  <si>
    <t xml:space="preserve">Persentase Skrining Kanker Paru  </t>
  </si>
  <si>
    <t xml:space="preserve">Persentase Skrining Kanker Paru pada Populasi target </t>
  </si>
  <si>
    <t>Deteksi Dini Gangguan Penglihatan</t>
  </si>
  <si>
    <t xml:space="preserve">Persentase Skrining Tajam Penglihatan pada populasi Target
</t>
  </si>
  <si>
    <t>Detreksi Dini Gangguan Pendengaran</t>
  </si>
  <si>
    <t xml:space="preserve">Persentase Skrining Tajam Pendengaran pada populasi Target
</t>
  </si>
  <si>
    <t>3.1.4 Kesehatan Tradisional</t>
  </si>
  <si>
    <t>Pemberian layanan pada usia dewasa</t>
  </si>
  <si>
    <t>Pemberian layanan pada usia dewasa dalam bentuk pelayanan kestrad.</t>
  </si>
  <si>
    <t>3.1.5 Pelayanan Kesehatan Gratis (PKG)</t>
  </si>
  <si>
    <t>Pemeriksaan kesehatan gratis (PKG) kelompok usia dewasa</t>
  </si>
  <si>
    <t>Persentase penduduk penerima pemeriksaan kesehatan gratis kelompok usia dewasa (%)</t>
  </si>
  <si>
    <t>3.1.6 Pelayanan Kesehatan Reproduksi</t>
  </si>
  <si>
    <t>Pelayanan Kesehatan KB</t>
  </si>
  <si>
    <t>KB aktif (Contraceptive Prevalence Rate/ CPR)</t>
  </si>
  <si>
    <t>PUS</t>
  </si>
  <si>
    <t xml:space="preserve">Peserta KB baru </t>
  </si>
  <si>
    <t>Akseptor KB Drop Out</t>
  </si>
  <si>
    <t>&lt; 15 %</t>
  </si>
  <si>
    <t>Peserta KB mengalami komplikasi</t>
  </si>
  <si>
    <t>&lt; 3 ,5 %</t>
  </si>
  <si>
    <t>PUS dengan 4 T ber  KB</t>
  </si>
  <si>
    <t>KB pasca persalinan</t>
  </si>
  <si>
    <t>BULIN</t>
  </si>
  <si>
    <t>Skrinning Kesehatan Calon Pengantin</t>
  </si>
  <si>
    <t>CPW dilayanan kespro catin</t>
  </si>
  <si>
    <t>CATIN</t>
  </si>
  <si>
    <t>3.2. Pelayanan Kesehatan Lanjut Usia  </t>
  </si>
  <si>
    <t>3.2.1 Pelayanan Kesehatan Jiwa</t>
  </si>
  <si>
    <t>Skrining Kesehatan Jiwa Usia Lansia</t>
  </si>
  <si>
    <t>Persentase penduduk (dewasa dan lansia) yang mendapatkan skrining kesehatan jiwa dan NAPZA</t>
  </si>
  <si>
    <t>Pelayanan penyandang gangguan jiwa usia lansia</t>
  </si>
  <si>
    <t>Persentase penyandang gangguan jiwa dewasa dan lansia  yang memperoleh layanan di Fasyankes</t>
  </si>
  <si>
    <t>Kunjungan pasien pasung lansia</t>
  </si>
  <si>
    <t>Persentase kasus pasung usia lansia yang dikunjungi</t>
  </si>
  <si>
    <t>Pelapasan/ pembebasan kasus pasung lansia</t>
  </si>
  <si>
    <t>Persentase kasus pasung usia lansia yang dilepaskan/dibebaskan</t>
  </si>
  <si>
    <t>3.2.2 Penyakit Menular</t>
  </si>
  <si>
    <t>Skrining TBC pada lansia</t>
  </si>
  <si>
    <t>Persentase lansia yang mendapatkan skrining TBC</t>
  </si>
  <si>
    <t xml:space="preserve">Persentase lanjut usia yang mendapatkan skrining kusta </t>
  </si>
  <si>
    <t>3.2.3 Kesehatan Tradisional</t>
  </si>
  <si>
    <t>Pemberian layanan pada lansia</t>
  </si>
  <si>
    <t>Pemberian layanan pada lansia dalam bentuk pelayanan kestrad.</t>
  </si>
  <si>
    <t>3.2.4 PKG</t>
  </si>
  <si>
    <t>Pemeriksaan kesehatan gratis kelompok usia lanjut (&gt;60 tahun)</t>
  </si>
  <si>
    <t>Persentase penduduk penerima pemeriksaan kesehatan gratis kelompok usia lanjut (%)</t>
  </si>
  <si>
    <t>3.2.5 Pelayanan Kesehatan Lansia</t>
  </si>
  <si>
    <t>Pelayanan Kesehatan Lansia</t>
  </si>
  <si>
    <t>Pelayanan Kesehatan pada Usia Lanjut (usia ≥ 60 tahun ) (Standar Pelayanan Minimal ke 7)</t>
  </si>
  <si>
    <t>LANSIA</t>
  </si>
  <si>
    <t>Interpretasi nilai kinerja klaster 3 :</t>
  </si>
  <si>
    <r>
      <rPr>
        <b/>
        <sz val="12"/>
        <color theme="1"/>
        <rFont val="Tahoma"/>
      </rPr>
      <t>Kegiatan</t>
    </r>
    <r>
      <rPr>
        <sz val="12"/>
        <color theme="1"/>
        <rFont val="Tahoma"/>
      </rPr>
      <t>: pelayanan yang dilakukan klaster</t>
    </r>
  </si>
  <si>
    <r>
      <rPr>
        <b/>
        <sz val="12"/>
        <color theme="1"/>
        <rFont val="Tahoma"/>
      </rPr>
      <t>Indikator Kinerja</t>
    </r>
    <r>
      <rPr>
        <sz val="12"/>
        <color theme="1"/>
        <rFont val="Tahoma"/>
      </rPr>
      <t xml:space="preserve"> : alat ukur untuk masing-masing pelayanan yang dilakukan dalam klaster</t>
    </r>
  </si>
  <si>
    <r>
      <rPr>
        <b/>
        <sz val="12"/>
        <color theme="1"/>
        <rFont val="Tahoma"/>
      </rPr>
      <t xml:space="preserve">Target tahun 2025 </t>
    </r>
    <r>
      <rPr>
        <sz val="12"/>
        <color theme="1"/>
        <rFont val="Tahoma"/>
      </rPr>
      <t>( dalam %) atau tahun berjalan</t>
    </r>
  </si>
  <si>
    <r>
      <rPr>
        <b/>
        <sz val="12"/>
        <color theme="1"/>
        <rFont val="Tahoma"/>
      </rPr>
      <t>Satuan sasaran</t>
    </r>
    <r>
      <rPr>
        <sz val="12"/>
        <color theme="1"/>
        <rFont val="Tahoma"/>
      </rPr>
      <t>: satuan kegiatan program, misal orang, balita, rumah tangga dll</t>
    </r>
  </si>
  <si>
    <r>
      <rPr>
        <b/>
        <sz val="12"/>
        <color theme="1"/>
        <rFont val="Tahoma"/>
      </rPr>
      <t>Total Sasaran</t>
    </r>
    <r>
      <rPr>
        <sz val="12"/>
        <color theme="1"/>
        <rFont val="Tahoma"/>
      </rPr>
      <t xml:space="preserve">: sasaran target keseluruhan ( 100%), jumlah populasi/area di wilayah kerja </t>
    </r>
  </si>
  <si>
    <r>
      <rPr>
        <b/>
        <sz val="12"/>
        <color theme="1"/>
        <rFont val="Tahoma"/>
      </rPr>
      <t>Target Sasaran</t>
    </r>
    <r>
      <rPr>
        <sz val="12"/>
        <color theme="1"/>
        <rFont val="Tahoma"/>
      </rPr>
      <t xml:space="preserve"> = kolom 4 ( Target tahun 2025) dikali kolom 6 (total sasaran), jml sasaran/area yg akan diberi pelayanan oleh Puskesmas</t>
    </r>
  </si>
  <si>
    <r>
      <rPr>
        <b/>
        <sz val="12"/>
        <color theme="1"/>
        <rFont val="Tahoma"/>
      </rPr>
      <t>Pencapaian:</t>
    </r>
    <r>
      <rPr>
        <sz val="12"/>
        <color theme="1"/>
        <rFont val="Tahoma"/>
      </rPr>
      <t xml:space="preserve"> hasil masing kegiatan Puskesmas (dalam satuan sasaran )</t>
    </r>
  </si>
  <si>
    <r>
      <rPr>
        <b/>
        <sz val="12"/>
        <color theme="1"/>
        <rFont val="Tahoma"/>
      </rPr>
      <t xml:space="preserve">Nilai Kinerja: </t>
    </r>
    <r>
      <rPr>
        <sz val="12"/>
        <color theme="1"/>
        <rFont val="Tahoma"/>
      </rPr>
      <t>pencapaian kinerja Puskesmas dibandingkan target sasaran, penilaian ketercapaian target sasaran</t>
    </r>
    <r>
      <rPr>
        <b/>
        <sz val="12"/>
        <color theme="1"/>
        <rFont val="Tahoma"/>
      </rPr>
      <t xml:space="preserve"> </t>
    </r>
    <r>
      <rPr>
        <sz val="12"/>
        <color theme="1"/>
        <rFont val="Tahoma"/>
      </rPr>
      <t>(kolom 8 dibagi kolom 7)</t>
    </r>
  </si>
  <si>
    <t>Instrumen Penghitungan Klaster Pelayanan Penanggulangan Penyakit Menular dan Kesehatan Lingkungan</t>
  </si>
  <si>
    <t>Klaster Pelayanan Penanggulangan Penyakit Menular dan Kesehatan Lingkungan</t>
  </si>
  <si>
    <t>4.1. Surveilans dan Respons Penyakit Menular, Surveilans Kewaspadaan Dini dan Penanggulangan Kejadian Luar Biasa/Wabah</t>
  </si>
  <si>
    <t>4.1.1 Surveilans Kewaspadaan Dini dan Penanggulangan Kejadian Luar Biasa/Wabah</t>
  </si>
  <si>
    <t>Kelengkapan laporan SKDR</t>
  </si>
  <si>
    <t>dokumen</t>
  </si>
  <si>
    <t>Ketepatan laporan SKDR</t>
  </si>
  <si>
    <t>Respon sinyal kewaspadaan/alert sistem &lt; 24 jam</t>
  </si>
  <si>
    <t>Respon sinyal Kewaspadaan (Alert system) SKDR &lt; 24 jam</t>
  </si>
  <si>
    <t>4.1.2 Surveilans dan Respons Penyakit Menular</t>
  </si>
  <si>
    <t>Pelayanan Penanggulangan Penyakit menular  TBC</t>
  </si>
  <si>
    <t xml:space="preserve">Persentase Pelayanan orang terduga TBC mendapatkan pelayanan TBC sesuai standar </t>
  </si>
  <si>
    <t>Cakupan Penemuan Kasus TBC</t>
  </si>
  <si>
    <t>kasus</t>
  </si>
  <si>
    <t>Angka Keberhasilan pengobatan kasus TBC 
 (Success Rate/SR)</t>
  </si>
  <si>
    <t>pasien</t>
  </si>
  <si>
    <t>Cakupan Kegiatan Investigasi Kontak TBC</t>
  </si>
  <si>
    <t>Pemberian TPT (Terapi Pencegahan Tuberkulosis) Kontak serumah</t>
  </si>
  <si>
    <t>Indek kasus yang bersedia dilakukan kemoprofilaksis bagi kontak eratnya</t>
  </si>
  <si>
    <t>Proporsi indek kasus yang bersedia dilakukan kemoprofilaksis bagi kontak eratnya</t>
  </si>
  <si>
    <t>Bu Susi, ini indikatornya siapa ya?</t>
  </si>
  <si>
    <t>Pemeriksaan kontak erat dan pemberian kemoprofilaksis kusta</t>
  </si>
  <si>
    <t xml:space="preserve">Proporsi kontak erat diperiksa dan diberikan kemoprofilaksis kusta setiap tahun. </t>
  </si>
  <si>
    <t>Pelayanan penanggulangan Penyakit Frambusia</t>
  </si>
  <si>
    <t>Kelengkapan laporan bulanan online frambusia</t>
  </si>
  <si>
    <t>Sosialisasi Program P2 Kusta dan Frambusia pada kader kesehatan</t>
  </si>
  <si>
    <t>Proporsi kader kesehatan tersosialisasi Program P2 Kusta dan frambusia di Puskesmas setiap tahun</t>
  </si>
  <si>
    <t>Sosialisasi Program P2 Kusta dan Frambusia pada tenaga kesehatan di puskesmas</t>
  </si>
  <si>
    <t>Proporsi tenaga kesehatan tersosialisasi Program P2 Kusta dan frambusia di Puskesmas setiap tahun</t>
  </si>
  <si>
    <t>Pelayanan Penanggulangan Penyakit menular Malaria</t>
  </si>
  <si>
    <t>Capaian penemuan Suspek Malaria (semua orang yang datang dari daerah endemis malaria) yang dilakukan pemeriksaan Laboratorium</t>
  </si>
  <si>
    <t xml:space="preserve">Penderita positif Malaria yang diobati sesuai pengobatan standar </t>
  </si>
  <si>
    <t>Penderita positif Malaria yang dilakukan follow up pengobatan</t>
  </si>
  <si>
    <t xml:space="preserve">Penderita positif Malaria yang dilakukan Penyelidikan Epidemiologi (PE) </t>
  </si>
  <si>
    <t>orang</t>
  </si>
  <si>
    <t>Pelayanan Penanggulangan Penyakit menular Gigitan Hewan Penular Rabies</t>
  </si>
  <si>
    <t>Cuci luka terhadap kasus gigitan HPR</t>
  </si>
  <si>
    <t xml:space="preserve">Vaksinasi terhadap kasus gigitan HPR yang berindikasi </t>
  </si>
  <si>
    <t>Pelayanan Penanggulangan Penyakit menular Infeksi Dengue</t>
  </si>
  <si>
    <t>Penderita Infeksi Dengue yang Dilakukan Penyelidikan Epidemiologi</t>
  </si>
  <si>
    <t>18.</t>
  </si>
  <si>
    <t>Angka Bebas Jentik (ABJ) tiap Desa</t>
  </si>
  <si>
    <t>rumah</t>
  </si>
  <si>
    <t>19.</t>
  </si>
  <si>
    <t>Pelayanan Penanggulangan Penyakit Pneumonia</t>
  </si>
  <si>
    <t>Penderita kasus pneumonia yang diobati sesuai standart</t>
  </si>
  <si>
    <t>4.2. Surveilans dan Respons Kesehatan Lingkungan</t>
  </si>
  <si>
    <t>Inspeksi Kesehatan Lingkungan Sarana Air Minum (SAM)</t>
  </si>
  <si>
    <t>Persentase Sarana Air Minum (SAM) yang di Inspeksi Kesehatan Lingkungan</t>
  </si>
  <si>
    <t>Sarana Air Minum (SAM) yang telah di IKL</t>
  </si>
  <si>
    <t>Persentase Sarana Air Minum yang di IKL dengan resiko rendah dan sedang</t>
  </si>
  <si>
    <t>Sarana Air Minum yang diperiksa kualitas airnya</t>
  </si>
  <si>
    <t>Persentase Sarana Air Minum (SAM) yang beresiko rendah dan sedang di uji kualitas airnya dengan parameter E Coli (laboratorium/sanitarian kit) di wilayah kerja Puskesmas selama kurun waktu tertentu</t>
  </si>
  <si>
    <t>Sarana Air Minum (SAM) memenuhi syarat</t>
  </si>
  <si>
    <t>Persentase Sarana Air Minum (SAM) memenuhi syarat</t>
  </si>
  <si>
    <t xml:space="preserve">Pembinaan Tempat Pengelolaan Pangan (TPP) </t>
  </si>
  <si>
    <t>Persentase Pembinaan Tempat Pengelolaan Pangan (TPP) melalui kegiatan Inspeksi Kesehatan Lingkungan</t>
  </si>
  <si>
    <t>TPP Memenuhi Syarat</t>
  </si>
  <si>
    <t>Persentase TPP yang telah dilakukan IKL dan memiliki hasil memenuhi syarat</t>
  </si>
  <si>
    <t>Pemeriksaan Pangan Olahan Siap Saji pada TPP</t>
  </si>
  <si>
    <t>Persentase Pemeriksaan Pangan Olahan Siap Saji pada TPP dengan uji cepat menggunakan sanitarian kit dan/atau laboratorium</t>
  </si>
  <si>
    <t>KK dengan akses terhadap fasilitas sanitasi layak</t>
  </si>
  <si>
    <t xml:space="preserve">Persentase KK dengan akses terhadap fasilitas sanitasi layak </t>
  </si>
  <si>
    <t>Desa/Kelurahan STBM 5 Pilar</t>
  </si>
  <si>
    <t xml:space="preserve">Persentase Desa/Kelurahan STBM 5 Pilar </t>
  </si>
  <si>
    <t>Desa/ Kelurahan dilakukan pemicuan STBM 5 Pilar</t>
  </si>
  <si>
    <t>Persentase Desa/Kelurahan Dilakukan Pemicuan STBM 5 Pilar</t>
  </si>
  <si>
    <t>Pengelolaan limbah di puskesmas</t>
  </si>
  <si>
    <t>Persentase pengelolaan limbah yang dilakukan oleh puskesmas</t>
  </si>
  <si>
    <t>Penyelenggaraan kesehatan lingkungan di puskesmas</t>
  </si>
  <si>
    <t>Persentase penyelenggaraan kesehatan lingkungan yang dilakukan oleh puskesmas</t>
  </si>
  <si>
    <t>Pembinaan sarana TFU Prioritas</t>
  </si>
  <si>
    <t>Persentase pembinaan sarana TFU</t>
  </si>
  <si>
    <t>TFU Prioritas yang memenuhi syarat kesehatan</t>
  </si>
  <si>
    <t>Persentase TFU prioritas yang memenuhi syarat kesehatan</t>
  </si>
  <si>
    <t>Pembinaan Desa/ Kelurahan Sehat Iklim (Desa Desi)</t>
  </si>
  <si>
    <t>Persentase Puskesmas yang melakukan pembinaan Desa Desi</t>
  </si>
  <si>
    <t>Konseling Sanitasi</t>
  </si>
  <si>
    <t>Persentase Puskesmas melakukan pelayanan konseling Sanitasi</t>
  </si>
  <si>
    <t>Inspeksi Kesehatan Lingkungan Terhadap Sarana Pasien Penyakit Berbasis Lingkungan</t>
  </si>
  <si>
    <t>Persentase Inspeksi Keshatan Lingkungan Terhadap Sarana Pasien Penyakit Berbasis Lingkungan</t>
  </si>
  <si>
    <t>Intervensi terhadap pasien PBL yang di IKL</t>
  </si>
  <si>
    <t>Persentase pasien Penyakit Berbasis Lingkungan yang menindaklanjuti hasil Inspeksi</t>
  </si>
  <si>
    <t>Interpretasi nilai kinerja klaster 4 :</t>
  </si>
  <si>
    <r>
      <rPr>
        <b/>
        <sz val="12"/>
        <color theme="1"/>
        <rFont val="Tahoma"/>
      </rPr>
      <t>Kegiatan</t>
    </r>
    <r>
      <rPr>
        <sz val="12"/>
        <color theme="1"/>
        <rFont val="Tahoma"/>
      </rPr>
      <t>: pelayanan yang dilakukan klaster</t>
    </r>
  </si>
  <si>
    <r>
      <rPr>
        <b/>
        <sz val="12"/>
        <color theme="1"/>
        <rFont val="Tahoma"/>
      </rPr>
      <t>Indikator Kinerja</t>
    </r>
    <r>
      <rPr>
        <sz val="12"/>
        <color theme="1"/>
        <rFont val="Tahoma"/>
      </rPr>
      <t xml:space="preserve"> : alat ukur untuk masing-masing pelayanan yang dilakukan dalam klaster</t>
    </r>
  </si>
  <si>
    <r>
      <rPr>
        <b/>
        <sz val="12"/>
        <color theme="1"/>
        <rFont val="Tahoma"/>
      </rPr>
      <t xml:space="preserve">Target tahun 2025 </t>
    </r>
    <r>
      <rPr>
        <sz val="12"/>
        <color theme="1"/>
        <rFont val="Tahoma"/>
      </rPr>
      <t>( dalam %) atau tahun berjalan</t>
    </r>
  </si>
  <si>
    <r>
      <rPr>
        <b/>
        <sz val="12"/>
        <color theme="1"/>
        <rFont val="Tahoma"/>
      </rPr>
      <t>Satuan sasaran</t>
    </r>
    <r>
      <rPr>
        <sz val="12"/>
        <color theme="1"/>
        <rFont val="Tahoma"/>
      </rPr>
      <t>: satuan kegiatan program, misal orang, balita, rumah tangga dll</t>
    </r>
  </si>
  <si>
    <r>
      <rPr>
        <b/>
        <sz val="12"/>
        <color theme="1"/>
        <rFont val="Tahoma"/>
      </rPr>
      <t>Total Sasaran</t>
    </r>
    <r>
      <rPr>
        <sz val="12"/>
        <color theme="1"/>
        <rFont val="Tahoma"/>
      </rPr>
      <t xml:space="preserve">: sasaran target keseluruhan ( 100%), jumlah populasi/area di wilayah kerja </t>
    </r>
  </si>
  <si>
    <r>
      <rPr>
        <b/>
        <sz val="12"/>
        <color theme="1"/>
        <rFont val="Tahoma"/>
      </rPr>
      <t>Target Sasaran</t>
    </r>
    <r>
      <rPr>
        <sz val="12"/>
        <color theme="1"/>
        <rFont val="Tahoma"/>
      </rPr>
      <t xml:space="preserve"> = kolom 4 ( Target tahun 2025) dikali kolom 6 (total sasaran), jml sasaran/area yg akan diberi pelayanan oleh Puskesmas</t>
    </r>
  </si>
  <si>
    <r>
      <rPr>
        <b/>
        <sz val="12"/>
        <color theme="1"/>
        <rFont val="Tahoma"/>
      </rPr>
      <t>Pencapaian:</t>
    </r>
    <r>
      <rPr>
        <sz val="12"/>
        <color theme="1"/>
        <rFont val="Tahoma"/>
      </rPr>
      <t xml:space="preserve"> hasil masing kegiatan Puskesmas (dalam satuan sasaran )</t>
    </r>
  </si>
  <si>
    <r>
      <rPr>
        <b/>
        <sz val="12"/>
        <color theme="1"/>
        <rFont val="Tahoma"/>
      </rPr>
      <t xml:space="preserve">Nilai Kinerja: </t>
    </r>
    <r>
      <rPr>
        <sz val="12"/>
        <color theme="1"/>
        <rFont val="Tahoma"/>
      </rPr>
      <t>pencapaian kinerja Puskesmas dibandingkan target sasaran, penilaian ketercapaian target sasaran</t>
    </r>
    <r>
      <rPr>
        <b/>
        <sz val="12"/>
        <color theme="1"/>
        <rFont val="Tahoma"/>
      </rPr>
      <t xml:space="preserve"> </t>
    </r>
    <r>
      <rPr>
        <sz val="12"/>
        <color theme="1"/>
        <rFont val="Tahoma"/>
      </rPr>
      <t>(kolom 8 dibagi kolom 7)</t>
    </r>
  </si>
  <si>
    <t>Instrumen Klaster Dukungan Pelayanan Lintas Klaster</t>
  </si>
  <si>
    <t>Klaster Dukungan Pelayanan Lintas Klaster</t>
  </si>
  <si>
    <t>5.1. Pelayanan Kesehatan Gigi dan Mulut</t>
  </si>
  <si>
    <t xml:space="preserve">Tatalaksana penyakit Gigi dan Mulut </t>
  </si>
  <si>
    <t>Persentase pasien yang menderita karies yang berkunjung ke Puskesmas mendapatkan tatalaksana</t>
  </si>
  <si>
    <r>
      <rPr>
        <sz val="12"/>
        <color theme="1"/>
        <rFont val="Tahoma"/>
      </rPr>
      <t>Per</t>
    </r>
    <r>
      <rPr>
        <sz val="12"/>
        <color theme="1"/>
        <rFont val="Tahoma"/>
      </rPr>
      <t>sentase pasien penyakit gingivitis dan penyakit periodontal yang berkunjung ke Puskesmas mendapatkan tatalaksana.</t>
    </r>
  </si>
  <si>
    <t>5.2. Pelayanan Gawat Darurat</t>
  </si>
  <si>
    <t>Puskesmas Melakukan Tatalaksana Kegawatdaruratan</t>
  </si>
  <si>
    <t>Persentase tatalaksana Kegawatdaruratan kepada pasien dengan memberikan penanganan segera yang tepat dan sesuai Alur Kegawatdaruratan. Menerapkan TRIAGE (Alur registrasi, Inform Concent/pencatatan dan pelaporan IGD), tatalaksana sesuai klaster, tatalaksana kegawatdaruratan medis khusus</t>
  </si>
  <si>
    <t>Stabilisasi Pasien  gawat darurat yang perlu di rujuk</t>
  </si>
  <si>
    <t xml:space="preserve">Pasien gawat darurat yang perlu dirujuk ke FKRTL diperiksa dan distabilisasi terlebih dahulu sesuai dengan kemampuan Puskesmas dan dipastikan dapat diterima di FKRTL sesuai dengan kebijakan, pedoman dan prosedur yang ditetapkan </t>
  </si>
  <si>
    <t>Kelengkapan Informed consent</t>
  </si>
  <si>
    <t>Persentase kelengkapan pengisian informed consent pasien UGD dalam waktu24 jam</t>
  </si>
  <si>
    <t>5.3. Pelayanan Kefarmasian</t>
  </si>
  <si>
    <t>Penggunaan Obat Rasional (POR)</t>
  </si>
  <si>
    <t>Penggunaan antibiotika pada penatalaksanaan ISPA non pneumonia</t>
  </si>
  <si>
    <t>resep</t>
  </si>
  <si>
    <t>Penggunaan antibiotika pada penatalaksanaan kasus diare non spesifik</t>
  </si>
  <si>
    <t>Penggunaan Injeksi pada Myalgia</t>
  </si>
  <si>
    <t>Rerata item obat yang diresepkan</t>
  </si>
  <si>
    <t>Pelayanan  Farmasi Klinik</t>
  </si>
  <si>
    <t>Pengkajian resep,pelayanan resep dan pemberian informasi obat</t>
  </si>
  <si>
    <t>Konseling</t>
  </si>
  <si>
    <t>Pelayanan Informasi Obat</t>
  </si>
  <si>
    <t>Edukasi dan Pemberdayaan masyarakat tentang obat</t>
  </si>
  <si>
    <t>Edukasi dan Pemberdayaan masyarakat tentang obat pada Gerakan masyarakat cerdas menggunakan obat</t>
  </si>
  <si>
    <t>5.4. Pelayanan Laboratorium Kesehatan Masyarakat</t>
  </si>
  <si>
    <t>Pelayanan Laboratorium Kesehatan Masyarakat</t>
  </si>
  <si>
    <t>Kesesuaian jenis pelayanan laboratorium kesehatan masyarakat dengan standar</t>
  </si>
  <si>
    <t>jenis pemeriksaan</t>
  </si>
  <si>
    <t>Ketepatan waktu tunggu penyerahan hasil pelayanan laboratorium</t>
  </si>
  <si>
    <t>Tata Kelola Penyelenggaraan Labkesmas</t>
  </si>
  <si>
    <t>Kesesuaian fungsi penyelenggaraan laboratorium kesehatan masyarakat dengan standar</t>
  </si>
  <si>
    <t>fungsi</t>
  </si>
  <si>
    <t>5.5. Pelayanan Rawat Inap</t>
  </si>
  <si>
    <t>Tatakelola Rawat Inap</t>
  </si>
  <si>
    <t>Kesesuaian penyelenggaraan Rawat Inap terhadap SOP dan Standar Pelayanan yang berlaku</t>
  </si>
  <si>
    <t>5.6. Penanggulangan Krisis Kesehatan</t>
  </si>
  <si>
    <t>Memiliki Peta Desa Rawan Bencana di wilayah kerja Puskesmas</t>
  </si>
  <si>
    <t>Ada</t>
  </si>
  <si>
    <t>Sosialisasi terkait kebencanaan di Desa Rawan Bencana wilayah kerja Puskesmas</t>
  </si>
  <si>
    <t>desa</t>
  </si>
  <si>
    <t>5.7. Pelayanan Rehabilitasi Medik Dasar</t>
  </si>
  <si>
    <t>Fisioterapi Manual</t>
  </si>
  <si>
    <t>Pelayanan fisioterapi manual (pijat, peregangan, mobilisasi) di Puskesmas dengan pelayanan fisioterapi</t>
  </si>
  <si>
    <t>pelayanan</t>
  </si>
  <si>
    <t>Interpretasi nilai kinerja lintas klaster:</t>
  </si>
  <si>
    <r>
      <rPr>
        <b/>
        <sz val="12"/>
        <color theme="1"/>
        <rFont val="Tahoma"/>
      </rPr>
      <t>Kegiatan</t>
    </r>
    <r>
      <rPr>
        <sz val="12"/>
        <color theme="1"/>
        <rFont val="Tahoma"/>
      </rPr>
      <t>: pelayanan yang dilakukan klaster</t>
    </r>
  </si>
  <si>
    <r>
      <rPr>
        <b/>
        <sz val="12"/>
        <color theme="1"/>
        <rFont val="Tahoma"/>
      </rPr>
      <t>Indikator Kinerja</t>
    </r>
    <r>
      <rPr>
        <sz val="12"/>
        <color theme="1"/>
        <rFont val="Tahoma"/>
      </rPr>
      <t xml:space="preserve"> : alat ukur untuk masing-masing pelayanan yang dilakukan dalam klaster</t>
    </r>
  </si>
  <si>
    <r>
      <rPr>
        <b/>
        <sz val="12"/>
        <color theme="1"/>
        <rFont val="Tahoma"/>
      </rPr>
      <t xml:space="preserve">Target tahun 2025 </t>
    </r>
    <r>
      <rPr>
        <sz val="12"/>
        <color theme="1"/>
        <rFont val="Tahoma"/>
      </rPr>
      <t>( dalam %) atau tahun berjalan</t>
    </r>
  </si>
  <si>
    <r>
      <rPr>
        <b/>
        <sz val="12"/>
        <color theme="1"/>
        <rFont val="Tahoma"/>
      </rPr>
      <t>Satuan sasaran</t>
    </r>
    <r>
      <rPr>
        <sz val="12"/>
        <color theme="1"/>
        <rFont val="Tahoma"/>
      </rPr>
      <t>: satuan kegiatan program, misal orang, balita, rumah tangga dll</t>
    </r>
  </si>
  <si>
    <r>
      <rPr>
        <b/>
        <sz val="12"/>
        <color theme="1"/>
        <rFont val="Tahoma"/>
      </rPr>
      <t>Total Sasaran</t>
    </r>
    <r>
      <rPr>
        <sz val="12"/>
        <color theme="1"/>
        <rFont val="Tahoma"/>
      </rPr>
      <t xml:space="preserve">: sasaran target keseluruhan ( 100%), jumlah populasi/area di wilayah kerja </t>
    </r>
  </si>
  <si>
    <r>
      <rPr>
        <b/>
        <sz val="12"/>
        <color theme="1"/>
        <rFont val="Tahoma"/>
      </rPr>
      <t>Target Sasaran</t>
    </r>
    <r>
      <rPr>
        <sz val="12"/>
        <color theme="1"/>
        <rFont val="Tahoma"/>
      </rPr>
      <t xml:space="preserve"> = kolom 4 ( Target tahun 2025) dikali kolom 6 (total sasaran), jml sasaran/area yg akan diberi pelayanan oleh Puskesmas</t>
    </r>
  </si>
  <si>
    <r>
      <rPr>
        <b/>
        <sz val="12"/>
        <color theme="1"/>
        <rFont val="Tahoma"/>
      </rPr>
      <t>Pencapaian:</t>
    </r>
    <r>
      <rPr>
        <sz val="12"/>
        <color theme="1"/>
        <rFont val="Tahoma"/>
      </rPr>
      <t xml:space="preserve"> hasil masing kegiatan Puskesmas (dalam satuan sasaran )</t>
    </r>
  </si>
  <si>
    <r>
      <rPr>
        <b/>
        <sz val="12"/>
        <color theme="1"/>
        <rFont val="Tahoma"/>
      </rPr>
      <t xml:space="preserve">Nilai Kinerja: </t>
    </r>
    <r>
      <rPr>
        <sz val="12"/>
        <color theme="1"/>
        <rFont val="Tahoma"/>
      </rPr>
      <t>pencapaian kinerja Puskesmas dibandingkan target sasaran, penilaian ketercapaian target sasaran</t>
    </r>
    <r>
      <rPr>
        <b/>
        <sz val="12"/>
        <color theme="1"/>
        <rFont val="Tahoma"/>
      </rPr>
      <t xml:space="preserve"> </t>
    </r>
    <r>
      <rPr>
        <sz val="12"/>
        <color theme="1"/>
        <rFont val="Tahoma"/>
      </rPr>
      <t>(kolom 8 dibagi kolom 7)</t>
    </r>
  </si>
  <si>
    <t>TOTAL NILAI KINERJA PUSKESMAS ….................TAHUN 2025</t>
  </si>
  <si>
    <t xml:space="preserve">No </t>
  </si>
  <si>
    <t>Pelayanan</t>
  </si>
  <si>
    <t>Nilai Manajemen</t>
  </si>
  <si>
    <t>Nilai Pelayanan Kesehatan</t>
  </si>
  <si>
    <t>Kategori  Puskesmas Berdasarkan Hasil Penilaian</t>
  </si>
  <si>
    <t>HASIL KINERJA PUSKESMAS</t>
  </si>
  <si>
    <t>1.1</t>
  </si>
  <si>
    <t xml:space="preserve">Manajemen Inti Puskesmas </t>
  </si>
  <si>
    <t>1.2</t>
  </si>
  <si>
    <t>Manajemen Arsip</t>
  </si>
  <si>
    <t>1.3</t>
  </si>
  <si>
    <t>Manajemen Sumber Daya Manusia</t>
  </si>
  <si>
    <t>1.4</t>
  </si>
  <si>
    <t>Manajemen Sarana dan Prasarana, dan Perbekalan Kesehatan</t>
  </si>
  <si>
    <t xml:space="preserve">1.5. </t>
  </si>
  <si>
    <t>Manajemen Mutu Pelayanan</t>
  </si>
  <si>
    <t xml:space="preserve">1.6. </t>
  </si>
  <si>
    <t>Manajemen Keuangan dan Aset atau Barang Milik Daerah</t>
  </si>
  <si>
    <t xml:space="preserve">1.7. </t>
  </si>
  <si>
    <t>Manajemen Sistem Informasi Digital</t>
  </si>
  <si>
    <t xml:space="preserve">1.8. </t>
  </si>
  <si>
    <t>Manajemen Jejaring</t>
  </si>
  <si>
    <t xml:space="preserve">1.9. </t>
  </si>
  <si>
    <t>Manajemen Pemberdayaan Masyarakat</t>
  </si>
  <si>
    <t xml:space="preserve">1.10. </t>
  </si>
  <si>
    <t>Manajemen Lintas Klaster</t>
  </si>
  <si>
    <t xml:space="preserve">2.1. </t>
  </si>
  <si>
    <t>Pelayanan Kesehatan Ibu hamil, bersalin, atau nifas</t>
  </si>
  <si>
    <t xml:space="preserve">2.2. </t>
  </si>
  <si>
    <t>Pelayanan Kesehatan Bayi dan Anak Balita  </t>
  </si>
  <si>
    <t xml:space="preserve">2.3. </t>
  </si>
  <si>
    <t>Pelayanan Kesehatan Anak Pra Sekolah </t>
  </si>
  <si>
    <t xml:space="preserve">2.4. </t>
  </si>
  <si>
    <t>Pelayanan Kesehatan Anak Usia Sekolah </t>
  </si>
  <si>
    <t xml:space="preserve">2.5. </t>
  </si>
  <si>
    <t>Pelayanan Kesehatan Remaja</t>
  </si>
  <si>
    <t xml:space="preserve">3.1. </t>
  </si>
  <si>
    <t>Pelayanan Kesehatan Dewasa</t>
  </si>
  <si>
    <t xml:space="preserve">3.2. </t>
  </si>
  <si>
    <t>Pelayanan Kesehatan Lanjut Usia</t>
  </si>
  <si>
    <t xml:space="preserve">4.1. </t>
  </si>
  <si>
    <t>Surveilans dan Respons Penyakit Menular, Surveilans Kewaspadaan Dini dan Penanggulangan Kejadian Luar Biasa/Wabah</t>
  </si>
  <si>
    <t xml:space="preserve">4.2. </t>
  </si>
  <si>
    <t>Surveilans dan Respons Kesehatan Lingkungan</t>
  </si>
  <si>
    <t xml:space="preserve">5.1. </t>
  </si>
  <si>
    <t>Pelayanan Kesehatan Gigi dan Mulut</t>
  </si>
  <si>
    <t xml:space="preserve">5.2. </t>
  </si>
  <si>
    <t>Pelayanan Gawat Darurat</t>
  </si>
  <si>
    <t xml:space="preserve">5.3. </t>
  </si>
  <si>
    <t>Pelayanan Kefarmasian</t>
  </si>
  <si>
    <t xml:space="preserve">5.4. </t>
  </si>
  <si>
    <t xml:space="preserve">5.5. </t>
  </si>
  <si>
    <t>Pelayanan Rawat Inap</t>
  </si>
  <si>
    <t xml:space="preserve">5.6. </t>
  </si>
  <si>
    <t>Penanggulangan Krisis Kesehatan</t>
  </si>
  <si>
    <t xml:space="preserve">5.7. </t>
  </si>
  <si>
    <t>Pelayanan Rehabilitasi Medik Dasar</t>
  </si>
  <si>
    <t>Hasil Penilaian Kinerja Puskesmas</t>
  </si>
  <si>
    <t>Kategori</t>
  </si>
  <si>
    <t>&gt;8,4</t>
  </si>
  <si>
    <t>5,5-8,4</t>
  </si>
  <si>
    <t>&lt;5,5</t>
  </si>
  <si>
    <t>Cakupan Pelayanan Kesehatan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</si>
</sst>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
    <numFmt numFmtId="165" formatCode="0.0%"/>
    <numFmt numFmtId="166" formatCode="0.0"/>
  </numFmts>
  <fonts count="19" x14ac:knownFonts="1">
    <font>
      <sz val="11"/>
      <color theme="1"/>
      <name val="Calibri"/>
      <scheme val="minor"/>
    </font>
    <font>
      <b/>
      <sz val="12"/>
      <color theme="1"/>
      <name val="Tahoma"/>
    </font>
    <font>
      <sz val="12"/>
      <color theme="1"/>
      <name val="Tahoma"/>
    </font>
    <font>
      <sz val="11"/>
      <name val="Calibri"/>
    </font>
    <font>
      <sz val="12"/>
      <color rgb="FF1F1F1F"/>
      <name val="Tahoma"/>
    </font>
    <font>
      <sz val="12"/>
      <color rgb="FF000000"/>
      <name val="Tahoma"/>
    </font>
    <font>
      <b/>
      <sz val="12"/>
      <color rgb="FF000000"/>
      <name val="Tahoma"/>
    </font>
    <font>
      <sz val="11"/>
      <color theme="1"/>
      <name val="Calibri"/>
      <scheme val="minor"/>
    </font>
    <font>
      <sz val="12"/>
      <color rgb="FFFF0000"/>
      <name val="Tahoma"/>
    </font>
    <font>
      <sz val="11"/>
      <color theme="1"/>
      <name val="Calibri"/>
    </font>
    <font>
      <sz val="12"/>
      <color theme="1"/>
      <name val="Times New Roman"/>
    </font>
    <font>
      <sz val="12"/>
      <color theme="1"/>
      <name val="Arial"/>
    </font>
    <font>
      <sz val="12"/>
      <color theme="1"/>
      <name val="Calibri"/>
    </font>
    <font>
      <sz val="13"/>
      <color theme="1"/>
      <name val="Tahoma"/>
    </font>
    <font>
      <sz val="14"/>
      <color theme="1"/>
      <name val="Tahoma"/>
    </font>
    <font>
      <sz val="11"/>
      <color theme="1"/>
      <name val="Tahoma"/>
    </font>
    <font>
      <u/>
      <sz val="12"/>
      <color rgb="FF000000"/>
      <name val="Tahoma"/>
    </font>
    <font>
      <u/>
      <sz val="12"/>
      <color theme="1"/>
      <name val="Tahoma"/>
    </font>
    <font>
      <i/>
      <sz val="12"/>
      <color theme="1"/>
      <name val="Tahoma"/>
    </font>
  </fonts>
  <fills count="10">
    <fill>
      <patternFill patternType="none"/>
    </fill>
    <fill>
      <patternFill patternType="gray125"/>
    </fill>
    <fill>
      <patternFill patternType="solid">
        <fgColor rgb="FF00B0F0"/>
        <bgColor rgb="FF00B0F0"/>
      </patternFill>
    </fill>
    <fill>
      <patternFill patternType="solid">
        <fgColor rgb="FFFABF8F"/>
        <bgColor rgb="FFFABF8F"/>
      </patternFill>
    </fill>
    <fill>
      <patternFill patternType="solid">
        <fgColor rgb="FFD6E3BC"/>
        <bgColor rgb="FFD6E3BC"/>
      </patternFill>
    </fill>
    <fill>
      <patternFill patternType="solid">
        <fgColor rgb="FFFFFF00"/>
        <bgColor rgb="FFFFFF00"/>
      </patternFill>
    </fill>
    <fill>
      <patternFill patternType="solid">
        <fgColor rgb="FFE5DFEC"/>
        <bgColor rgb="FFE5DFEC"/>
      </patternFill>
    </fill>
    <fill>
      <patternFill patternType="solid">
        <fgColor rgb="FFD8D8D8"/>
        <bgColor rgb="FFD8D8D8"/>
      </patternFill>
    </fill>
    <fill>
      <patternFill patternType="solid">
        <fgColor rgb="FFFFFFFF"/>
        <bgColor rgb="FFFFFFFF"/>
      </patternFill>
    </fill>
    <fill>
      <patternFill patternType="solid">
        <fgColor rgb="FFB6DDE8"/>
        <bgColor rgb="FFB6DDE8"/>
      </patternFill>
    </fill>
  </fills>
  <borders count="28">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right/>
      <top/>
      <bottom/>
      <diagonal/>
    </border>
  </borders>
  <cellStyleXfs count="1">
    <xf numFmtId="0" fontId="0" fillId="0" borderId="0"/>
  </cellStyleXfs>
  <cellXfs count="366">
    <xf numFmtId="0" fontId="0" fillId="0" borderId="0" xfId="0"/>
    <xf numFmtId="0" fontId="1" fillId="0" borderId="0" xfId="0" applyFont="1" applyAlignment="1">
      <alignment horizontal="center" wrapText="1"/>
    </xf>
    <xf numFmtId="0" fontId="2" fillId="0" borderId="0" xfId="0" applyFont="1" applyAlignment="1">
      <alignment horizontal="center" vertical="top"/>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quotePrefix="1" applyFont="1" applyBorder="1" applyAlignment="1">
      <alignment horizontal="center" vertical="center" wrapText="1"/>
    </xf>
    <xf numFmtId="0" fontId="2" fillId="0" borderId="5" xfId="0" quotePrefix="1" applyFont="1" applyBorder="1" applyAlignment="1">
      <alignment horizontal="center" vertical="center" wrapText="1"/>
    </xf>
    <xf numFmtId="0" fontId="1" fillId="2"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4" xfId="0" applyFont="1" applyFill="1" applyBorder="1" applyAlignment="1">
      <alignment horizontal="center" vertical="top"/>
    </xf>
    <xf numFmtId="0" fontId="1" fillId="3" borderId="15" xfId="0" applyFont="1" applyFill="1" applyBorder="1" applyAlignment="1">
      <alignment vertical="center"/>
    </xf>
    <xf numFmtId="0" fontId="1" fillId="3" borderId="16" xfId="0" applyFont="1" applyFill="1" applyBorder="1" applyAlignment="1">
      <alignment vertical="center"/>
    </xf>
    <xf numFmtId="0" fontId="2" fillId="3" borderId="9" xfId="0" applyFont="1" applyFill="1" applyBorder="1" applyAlignment="1">
      <alignment vertical="center" wrapText="1"/>
    </xf>
    <xf numFmtId="0" fontId="2" fillId="3" borderId="9"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5" xfId="0" applyFont="1" applyFill="1" applyBorder="1" applyAlignment="1">
      <alignment horizontal="center" vertical="top" wrapText="1"/>
    </xf>
    <xf numFmtId="0" fontId="2" fillId="3" borderId="9" xfId="0" applyFont="1" applyFill="1" applyBorder="1" applyAlignment="1">
      <alignment horizontal="center" vertical="top"/>
    </xf>
    <xf numFmtId="0" fontId="2" fillId="0" borderId="9" xfId="0" applyFont="1" applyBorder="1" applyAlignment="1">
      <alignment horizontal="center" vertical="top" wrapText="1"/>
    </xf>
    <xf numFmtId="0" fontId="2" fillId="0" borderId="9" xfId="0" applyFont="1" applyBorder="1" applyAlignment="1">
      <alignmen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3" xfId="0" applyFont="1" applyBorder="1" applyAlignment="1">
      <alignment horizontal="center" vertical="top" wrapText="1"/>
    </xf>
    <xf numFmtId="0" fontId="2" fillId="0" borderId="9" xfId="0" applyFont="1" applyBorder="1" applyAlignment="1">
      <alignment horizontal="center" vertical="top"/>
    </xf>
    <xf numFmtId="0" fontId="2" fillId="3" borderId="9"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0" xfId="0" applyFont="1" applyAlignment="1">
      <alignment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top"/>
    </xf>
    <xf numFmtId="0" fontId="2" fillId="0" borderId="9" xfId="0" quotePrefix="1" applyFont="1" applyBorder="1" applyAlignment="1">
      <alignment horizontal="center" vertical="top" wrapText="1"/>
    </xf>
    <xf numFmtId="0" fontId="4" fillId="0" borderId="0" xfId="0" applyFont="1" applyAlignment="1">
      <alignment horizontal="left" vertical="top" wrapText="1"/>
    </xf>
    <xf numFmtId="0" fontId="5" fillId="0" borderId="3" xfId="0" applyFont="1" applyBorder="1" applyAlignment="1">
      <alignment horizontal="center" vertical="top" wrapText="1"/>
    </xf>
    <xf numFmtId="0" fontId="5" fillId="0" borderId="3"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2" fillId="4" borderId="9" xfId="0" applyFont="1" applyFill="1" applyBorder="1" applyAlignment="1">
      <alignment horizontal="left" vertical="top" wrapText="1"/>
    </xf>
    <xf numFmtId="0" fontId="2" fillId="4" borderId="15" xfId="0" applyFont="1" applyFill="1" applyBorder="1" applyAlignment="1">
      <alignment horizontal="left" vertical="top" wrapText="1"/>
    </xf>
    <xf numFmtId="0" fontId="2" fillId="4" borderId="15" xfId="0" applyFont="1" applyFill="1" applyBorder="1" applyAlignment="1">
      <alignment horizontal="center" vertical="top" wrapText="1"/>
    </xf>
    <xf numFmtId="0" fontId="2" fillId="4" borderId="9" xfId="0" applyFont="1" applyFill="1" applyBorder="1" applyAlignment="1">
      <alignment horizontal="center" vertical="top"/>
    </xf>
    <xf numFmtId="0" fontId="2" fillId="0" borderId="3" xfId="0" applyFont="1" applyBorder="1" applyAlignment="1">
      <alignment vertical="top" wrapText="1"/>
    </xf>
    <xf numFmtId="0" fontId="2" fillId="4" borderId="9" xfId="0" applyFont="1" applyFill="1" applyBorder="1" applyAlignment="1">
      <alignment vertical="top" wrapText="1"/>
    </xf>
    <xf numFmtId="0" fontId="2" fillId="4" borderId="15" xfId="0" applyFont="1" applyFill="1" applyBorder="1" applyAlignment="1">
      <alignment vertical="top" wrapText="1"/>
    </xf>
    <xf numFmtId="0" fontId="2" fillId="0" borderId="10" xfId="0" applyFont="1" applyBorder="1" applyAlignment="1">
      <alignment vertical="top" wrapText="1"/>
    </xf>
    <xf numFmtId="0" fontId="2" fillId="0" borderId="1" xfId="0" applyFont="1" applyBorder="1" applyAlignment="1">
      <alignment horizontal="left" vertical="top" wrapText="1"/>
    </xf>
    <xf numFmtId="0" fontId="2" fillId="0" borderId="5" xfId="0" applyFont="1" applyBorder="1" applyAlignment="1">
      <alignment vertical="top" wrapText="1"/>
    </xf>
    <xf numFmtId="0" fontId="5" fillId="0" borderId="9" xfId="0" applyFont="1" applyBorder="1" applyAlignment="1">
      <alignment horizontal="center" vertical="top"/>
    </xf>
    <xf numFmtId="0" fontId="5" fillId="0" borderId="5" xfId="0" applyFont="1" applyBorder="1" applyAlignment="1">
      <alignment vertical="top" wrapText="1"/>
    </xf>
    <xf numFmtId="0" fontId="7" fillId="0" borderId="0" xfId="0" applyFont="1"/>
    <xf numFmtId="0" fontId="5" fillId="0" borderId="7" xfId="0" applyFont="1" applyBorder="1" applyAlignment="1">
      <alignment horizontal="center" vertical="top"/>
    </xf>
    <xf numFmtId="0" fontId="5" fillId="0" borderId="8" xfId="0" applyFont="1" applyBorder="1" applyAlignment="1">
      <alignment vertical="top" wrapText="1"/>
    </xf>
    <xf numFmtId="0" fontId="5" fillId="0" borderId="10" xfId="0" applyFont="1" applyBorder="1" applyAlignment="1">
      <alignment horizontal="center" vertical="top" wrapText="1"/>
    </xf>
    <xf numFmtId="0" fontId="5" fillId="0" borderId="17" xfId="0" applyFont="1" applyBorder="1" applyAlignment="1">
      <alignment vertical="top" wrapText="1"/>
    </xf>
    <xf numFmtId="0" fontId="5" fillId="0" borderId="18" xfId="0" applyFont="1" applyBorder="1" applyAlignment="1">
      <alignment vertical="top" wrapText="1"/>
    </xf>
    <xf numFmtId="0" fontId="5" fillId="0" borderId="9" xfId="0" applyFont="1" applyBorder="1" applyAlignment="1">
      <alignment vertical="top" wrapText="1"/>
    </xf>
    <xf numFmtId="0" fontId="5" fillId="0" borderId="19" xfId="0" applyFont="1" applyBorder="1" applyAlignment="1">
      <alignment horizontal="center" vertical="top"/>
    </xf>
    <xf numFmtId="0" fontId="5" fillId="0" borderId="17" xfId="0" applyFont="1" applyBorder="1" applyAlignment="1">
      <alignment horizontal="left" vertical="top" wrapText="1"/>
    </xf>
    <xf numFmtId="0" fontId="5" fillId="0" borderId="20" xfId="0" applyFont="1" applyBorder="1" applyAlignment="1">
      <alignment horizontal="center" vertical="top" wrapText="1"/>
    </xf>
    <xf numFmtId="0" fontId="5" fillId="0" borderId="9" xfId="0" applyFont="1" applyBorder="1" applyAlignment="1">
      <alignment horizontal="center" vertical="top" wrapText="1"/>
    </xf>
    <xf numFmtId="0" fontId="5" fillId="0" borderId="8" xfId="0" applyFont="1" applyBorder="1" applyAlignment="1">
      <alignment horizontal="left" vertical="top" wrapText="1"/>
    </xf>
    <xf numFmtId="0" fontId="5"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8" xfId="0" applyFont="1" applyBorder="1" applyAlignment="1">
      <alignment vertical="top" wrapText="1"/>
    </xf>
    <xf numFmtId="0" fontId="2" fillId="0" borderId="8" xfId="0" applyFont="1" applyBorder="1" applyAlignment="1">
      <alignment vertical="top"/>
    </xf>
    <xf numFmtId="0" fontId="2" fillId="0" borderId="7" xfId="0" applyFont="1" applyBorder="1" applyAlignment="1">
      <alignment horizontal="center" vertical="top" wrapText="1"/>
    </xf>
    <xf numFmtId="0" fontId="8" fillId="0" borderId="3" xfId="0" applyFont="1" applyBorder="1" applyAlignment="1">
      <alignment horizontal="center" vertical="top" wrapText="1"/>
    </xf>
    <xf numFmtId="0" fontId="5" fillId="0" borderId="3" xfId="0" applyFont="1" applyBorder="1" applyAlignment="1">
      <alignment horizontal="center" vertical="top"/>
    </xf>
    <xf numFmtId="0" fontId="5" fillId="0" borderId="10" xfId="0" applyFont="1" applyBorder="1" applyAlignment="1">
      <alignment horizontal="center" vertical="top"/>
    </xf>
    <xf numFmtId="0" fontId="5" fillId="0" borderId="7" xfId="0" applyFont="1" applyBorder="1" applyAlignment="1">
      <alignment vertical="top" wrapText="1"/>
    </xf>
    <xf numFmtId="0" fontId="5" fillId="0" borderId="20" xfId="0" applyFont="1" applyBorder="1" applyAlignment="1">
      <alignment horizontal="center" vertical="top"/>
    </xf>
    <xf numFmtId="0" fontId="8" fillId="0" borderId="4" xfId="0" applyFont="1" applyBorder="1" applyAlignment="1">
      <alignment horizontal="center" vertical="top" wrapText="1"/>
    </xf>
    <xf numFmtId="0" fontId="5" fillId="0" borderId="7" xfId="0" applyFont="1" applyBorder="1" applyAlignment="1">
      <alignment horizontal="left" vertical="top"/>
    </xf>
    <xf numFmtId="0" fontId="5" fillId="0" borderId="7" xfId="0" applyFont="1" applyBorder="1" applyAlignment="1">
      <alignment horizontal="left" vertical="top" wrapText="1"/>
    </xf>
    <xf numFmtId="0" fontId="2" fillId="5" borderId="4" xfId="0" applyFont="1" applyFill="1" applyBorder="1" applyAlignment="1">
      <alignment horizontal="center" vertical="top" wrapText="1"/>
    </xf>
    <xf numFmtId="0" fontId="7" fillId="0" borderId="0" xfId="0" applyFont="1" applyAlignment="1">
      <alignment vertical="top"/>
    </xf>
    <xf numFmtId="0" fontId="5" fillId="4" borderId="14" xfId="0" applyFont="1" applyFill="1" applyBorder="1" applyAlignment="1">
      <alignment vertical="top" wrapText="1"/>
    </xf>
    <xf numFmtId="0" fontId="5" fillId="4" borderId="14" xfId="0" applyFont="1" applyFill="1" applyBorder="1" applyAlignment="1">
      <alignment horizontal="left" vertical="top" wrapText="1"/>
    </xf>
    <xf numFmtId="0" fontId="5" fillId="4" borderId="21" xfId="0" applyFont="1" applyFill="1" applyBorder="1" applyAlignment="1">
      <alignment horizontal="center" vertical="top" wrapText="1"/>
    </xf>
    <xf numFmtId="0" fontId="5" fillId="4" borderId="22" xfId="0" applyFont="1" applyFill="1" applyBorder="1" applyAlignment="1">
      <alignment horizontal="center" vertical="top" wrapText="1"/>
    </xf>
    <xf numFmtId="0" fontId="9" fillId="3" borderId="23" xfId="0" applyFont="1" applyFill="1" applyBorder="1" applyAlignment="1">
      <alignment horizontal="center" vertical="top"/>
    </xf>
    <xf numFmtId="0" fontId="9" fillId="3" borderId="15" xfId="0" applyFont="1" applyFill="1" applyBorder="1" applyAlignment="1">
      <alignment horizontal="center" vertical="top"/>
    </xf>
    <xf numFmtId="0" fontId="5" fillId="0" borderId="3" xfId="0" applyFont="1" applyBorder="1" applyAlignment="1">
      <alignment vertical="top" wrapText="1"/>
    </xf>
    <xf numFmtId="0" fontId="9" fillId="4" borderId="15" xfId="0" applyFont="1" applyFill="1" applyBorder="1" applyAlignment="1">
      <alignment horizontal="center" vertical="top"/>
    </xf>
    <xf numFmtId="0" fontId="9" fillId="6" borderId="15" xfId="0" applyFont="1" applyFill="1" applyBorder="1" applyAlignment="1">
      <alignment horizontal="center" vertical="top"/>
    </xf>
    <xf numFmtId="0" fontId="2" fillId="6" borderId="15" xfId="0" applyFont="1" applyFill="1" applyBorder="1" applyAlignment="1">
      <alignment horizontal="center" vertical="top" wrapText="1"/>
    </xf>
    <xf numFmtId="0" fontId="2" fillId="6" borderId="9" xfId="0" applyFont="1" applyFill="1" applyBorder="1" applyAlignment="1">
      <alignment horizontal="center" vertical="top"/>
    </xf>
    <xf numFmtId="0" fontId="2" fillId="0" borderId="5" xfId="0" applyFont="1" applyBorder="1" applyAlignment="1">
      <alignment horizontal="left" vertical="top" wrapText="1"/>
    </xf>
    <xf numFmtId="0" fontId="2" fillId="0" borderId="2" xfId="0" applyFont="1" applyBorder="1" applyAlignment="1">
      <alignment horizontal="left" vertical="top" wrapText="1"/>
    </xf>
    <xf numFmtId="0" fontId="9" fillId="6" borderId="23" xfId="0" applyFont="1" applyFill="1" applyBorder="1" applyAlignment="1">
      <alignment horizontal="center" vertical="top"/>
    </xf>
    <xf numFmtId="0" fontId="9" fillId="4" borderId="23" xfId="0" applyFont="1" applyFill="1" applyBorder="1" applyAlignment="1">
      <alignment horizontal="center" vertical="top"/>
    </xf>
    <xf numFmtId="0" fontId="5" fillId="0" borderId="9" xfId="0" applyFont="1" applyBorder="1" applyAlignment="1">
      <alignment horizontal="left" vertical="top"/>
    </xf>
    <xf numFmtId="0" fontId="9" fillId="3" borderId="9" xfId="0" applyFont="1" applyFill="1" applyBorder="1" applyAlignment="1">
      <alignment horizontal="center" vertical="top"/>
    </xf>
    <xf numFmtId="0" fontId="9" fillId="0" borderId="0" xfId="0" applyFont="1"/>
    <xf numFmtId="0" fontId="2" fillId="0" borderId="9"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wrapText="1"/>
    </xf>
    <xf numFmtId="0" fontId="2" fillId="0" borderId="9" xfId="0" quotePrefix="1" applyFont="1" applyBorder="1" applyAlignment="1">
      <alignment horizontal="left" vertical="top" wrapText="1"/>
    </xf>
    <xf numFmtId="0" fontId="2" fillId="0" borderId="3" xfId="0" quotePrefix="1" applyFont="1" applyBorder="1" applyAlignment="1">
      <alignment horizontal="left" vertical="top" wrapText="1"/>
    </xf>
    <xf numFmtId="0" fontId="2" fillId="0" borderId="7" xfId="0" applyFont="1" applyBorder="1" applyAlignment="1">
      <alignment horizontal="left" vertical="top" wrapText="1"/>
    </xf>
    <xf numFmtId="0" fontId="2" fillId="0" borderId="9" xfId="0" applyFont="1" applyBorder="1" applyAlignment="1">
      <alignment vertical="top"/>
    </xf>
    <xf numFmtId="0" fontId="2" fillId="0" borderId="2" xfId="0" applyFont="1" applyBorder="1" applyAlignment="1">
      <alignment vertical="top" wrapText="1"/>
    </xf>
    <xf numFmtId="0" fontId="2" fillId="0" borderId="18" xfId="0" applyFont="1" applyBorder="1" applyAlignment="1">
      <alignment vertical="top" wrapText="1"/>
    </xf>
    <xf numFmtId="0" fontId="2" fillId="0" borderId="7" xfId="0" applyFont="1" applyBorder="1" applyAlignment="1">
      <alignment vertical="top" wrapText="1"/>
    </xf>
    <xf numFmtId="0" fontId="2" fillId="0" borderId="6" xfId="0" applyFont="1" applyBorder="1" applyAlignment="1">
      <alignment horizontal="center" vertical="top" wrapText="1"/>
    </xf>
    <xf numFmtId="0" fontId="2" fillId="0" borderId="19" xfId="0" applyFont="1" applyBorder="1" applyAlignment="1">
      <alignment vertical="top" wrapText="1"/>
    </xf>
    <xf numFmtId="0" fontId="2" fillId="0" borderId="18" xfId="0" applyFont="1" applyBorder="1" applyAlignment="1">
      <alignment horizontal="left" vertical="top" wrapText="1"/>
    </xf>
    <xf numFmtId="0" fontId="10" fillId="0" borderId="9" xfId="0" applyFont="1" applyBorder="1" applyAlignment="1">
      <alignment horizontal="center" vertical="center" wrapText="1"/>
    </xf>
    <xf numFmtId="0" fontId="9" fillId="0" borderId="0" xfId="0" applyFont="1" applyAlignment="1">
      <alignment horizontal="center"/>
    </xf>
    <xf numFmtId="0" fontId="2" fillId="0" borderId="1" xfId="0" applyFont="1" applyBorder="1" applyAlignment="1">
      <alignment horizontal="center" vertical="center"/>
    </xf>
    <xf numFmtId="0" fontId="1" fillId="2"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top" wrapText="1"/>
    </xf>
    <xf numFmtId="9" fontId="2" fillId="2" borderId="9" xfId="0" applyNumberFormat="1" applyFont="1" applyFill="1" applyBorder="1" applyAlignment="1">
      <alignment horizontal="center" vertical="top" wrapText="1"/>
    </xf>
    <xf numFmtId="0" fontId="1" fillId="3" borderId="23" xfId="0" applyFont="1" applyFill="1" applyBorder="1" applyAlignment="1">
      <alignment horizontal="center" vertical="center"/>
    </xf>
    <xf numFmtId="0" fontId="1" fillId="3" borderId="23" xfId="0" applyFont="1" applyFill="1" applyBorder="1" applyAlignment="1">
      <alignment vertical="center"/>
    </xf>
    <xf numFmtId="0" fontId="2" fillId="3" borderId="9" xfId="0" applyFont="1" applyFill="1" applyBorder="1" applyAlignment="1">
      <alignment vertical="center"/>
    </xf>
    <xf numFmtId="0" fontId="2" fillId="3" borderId="15" xfId="0" applyFont="1" applyFill="1" applyBorder="1" applyAlignment="1">
      <alignment vertical="center"/>
    </xf>
    <xf numFmtId="1" fontId="2" fillId="3" borderId="15" xfId="0" applyNumberFormat="1" applyFont="1" applyFill="1" applyBorder="1" applyAlignment="1">
      <alignment vertical="center"/>
    </xf>
    <xf numFmtId="1" fontId="2" fillId="3" borderId="15" xfId="0" applyNumberFormat="1" applyFont="1" applyFill="1" applyBorder="1" applyAlignment="1">
      <alignment vertical="top"/>
    </xf>
    <xf numFmtId="9" fontId="2" fillId="3" borderId="9" xfId="0" applyNumberFormat="1" applyFont="1" applyFill="1" applyBorder="1" applyAlignment="1">
      <alignment horizontal="center" vertical="top"/>
    </xf>
    <xf numFmtId="9" fontId="5" fillId="0" borderId="9" xfId="0" applyNumberFormat="1" applyFont="1" applyBorder="1" applyAlignment="1">
      <alignment horizontal="center" vertical="top"/>
    </xf>
    <xf numFmtId="1" fontId="2" fillId="0" borderId="9" xfId="0" applyNumberFormat="1" applyFont="1" applyBorder="1" applyAlignment="1">
      <alignment horizontal="center" vertical="top"/>
    </xf>
    <xf numFmtId="9" fontId="2" fillId="0" borderId="9" xfId="0" applyNumberFormat="1" applyFont="1" applyBorder="1" applyAlignment="1">
      <alignment horizontal="center" vertical="top" wrapText="1"/>
    </xf>
    <xf numFmtId="0" fontId="11" fillId="0" borderId="9" xfId="0" applyFont="1" applyBorder="1" applyAlignment="1">
      <alignment vertical="top" wrapText="1"/>
    </xf>
    <xf numFmtId="1" fontId="11" fillId="0" borderId="9" xfId="0" applyNumberFormat="1" applyFont="1" applyBorder="1" applyAlignment="1">
      <alignment horizontal="center" vertical="top"/>
    </xf>
    <xf numFmtId="9" fontId="2" fillId="0" borderId="9" xfId="0" applyNumberFormat="1" applyFont="1" applyBorder="1" applyAlignment="1">
      <alignment horizontal="center" vertical="top"/>
    </xf>
    <xf numFmtId="9" fontId="2" fillId="0" borderId="9" xfId="0" applyNumberFormat="1" applyFont="1" applyBorder="1" applyAlignment="1">
      <alignment horizontal="left" vertical="top"/>
    </xf>
    <xf numFmtId="0" fontId="1" fillId="0" borderId="9" xfId="0" applyFont="1" applyBorder="1" applyAlignment="1">
      <alignment vertical="top" wrapText="1"/>
    </xf>
    <xf numFmtId="0" fontId="12" fillId="0" borderId="9" xfId="0" applyFont="1" applyBorder="1" applyAlignment="1">
      <alignment horizontal="center" vertical="top" wrapText="1"/>
    </xf>
    <xf numFmtId="1" fontId="2" fillId="0" borderId="9" xfId="0" applyNumberFormat="1" applyFont="1" applyBorder="1" applyAlignment="1">
      <alignment horizontal="center" vertical="top" wrapText="1"/>
    </xf>
    <xf numFmtId="0" fontId="9" fillId="0" borderId="9" xfId="0" applyFont="1" applyBorder="1" applyAlignment="1">
      <alignment horizontal="center" vertical="top" wrapText="1"/>
    </xf>
    <xf numFmtId="0" fontId="1" fillId="3" borderId="9" xfId="0" applyFont="1" applyFill="1" applyBorder="1" applyAlignment="1">
      <alignment vertical="top"/>
    </xf>
    <xf numFmtId="0" fontId="9" fillId="3" borderId="9" xfId="0" applyFont="1" applyFill="1" applyBorder="1"/>
    <xf numFmtId="0" fontId="2" fillId="3" borderId="9" xfId="0" applyFont="1" applyFill="1" applyBorder="1" applyAlignment="1">
      <alignment horizontal="left" vertical="top"/>
    </xf>
    <xf numFmtId="1" fontId="2" fillId="3" borderId="9" xfId="0" applyNumberFormat="1" applyFont="1" applyFill="1" applyBorder="1" applyAlignment="1">
      <alignment horizontal="left" vertical="top"/>
    </xf>
    <xf numFmtId="1" fontId="2" fillId="3" borderId="9" xfId="0" applyNumberFormat="1" applyFont="1" applyFill="1" applyBorder="1" applyAlignment="1">
      <alignment horizontal="center" vertical="top"/>
    </xf>
    <xf numFmtId="9" fontId="2" fillId="3" borderId="9" xfId="0" applyNumberFormat="1" applyFont="1" applyFill="1" applyBorder="1" applyAlignment="1">
      <alignment horizontal="center" vertical="top" wrapText="1"/>
    </xf>
    <xf numFmtId="0" fontId="1" fillId="4" borderId="9" xfId="0" applyFont="1" applyFill="1" applyBorder="1" applyAlignment="1">
      <alignment vertical="top"/>
    </xf>
    <xf numFmtId="0" fontId="9" fillId="4" borderId="9" xfId="0" applyFont="1" applyFill="1" applyBorder="1"/>
    <xf numFmtId="0" fontId="2" fillId="4" borderId="9" xfId="0" applyFont="1" applyFill="1" applyBorder="1" applyAlignment="1">
      <alignment horizontal="left" vertical="top"/>
    </xf>
    <xf numFmtId="1" fontId="2" fillId="4" borderId="9" xfId="0" applyNumberFormat="1" applyFont="1" applyFill="1" applyBorder="1" applyAlignment="1">
      <alignment horizontal="left" vertical="top"/>
    </xf>
    <xf numFmtId="1" fontId="2" fillId="4" borderId="9" xfId="0" applyNumberFormat="1" applyFont="1" applyFill="1" applyBorder="1" applyAlignment="1">
      <alignment horizontal="center" vertical="top"/>
    </xf>
    <xf numFmtId="9" fontId="2" fillId="4" borderId="9" xfId="0" applyNumberFormat="1" applyFont="1" applyFill="1" applyBorder="1" applyAlignment="1">
      <alignment horizontal="center" vertical="top" wrapText="1"/>
    </xf>
    <xf numFmtId="0" fontId="1" fillId="0" borderId="9" xfId="0" applyFont="1" applyBorder="1" applyAlignment="1">
      <alignment vertical="top"/>
    </xf>
    <xf numFmtId="0" fontId="9" fillId="0" borderId="9" xfId="0" applyFont="1" applyBorder="1" applyAlignment="1">
      <alignment horizontal="center" vertical="top"/>
    </xf>
    <xf numFmtId="9" fontId="9" fillId="0" borderId="9" xfId="0" applyNumberFormat="1" applyFont="1" applyBorder="1" applyAlignment="1">
      <alignment horizontal="center" vertical="top"/>
    </xf>
    <xf numFmtId="0" fontId="9" fillId="0" borderId="9" xfId="0" applyFont="1" applyBorder="1"/>
    <xf numFmtId="9" fontId="12" fillId="0" borderId="9" xfId="0" applyNumberFormat="1" applyFont="1" applyBorder="1" applyAlignment="1">
      <alignment horizontal="center" vertical="top"/>
    </xf>
    <xf numFmtId="0" fontId="2" fillId="5" borderId="9" xfId="0" applyFont="1" applyFill="1" applyBorder="1" applyAlignment="1">
      <alignment vertical="top" wrapText="1"/>
    </xf>
    <xf numFmtId="1" fontId="2" fillId="5" borderId="9" xfId="0" applyNumberFormat="1" applyFont="1" applyFill="1" applyBorder="1" applyAlignment="1">
      <alignment horizontal="center" vertical="top"/>
    </xf>
    <xf numFmtId="0" fontId="11" fillId="0" borderId="9"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9" fillId="4" borderId="9" xfId="0" applyFont="1" applyFill="1" applyBorder="1" applyAlignment="1">
      <alignment horizontal="left"/>
    </xf>
    <xf numFmtId="1" fontId="9" fillId="4" borderId="9" xfId="0" applyNumberFormat="1" applyFont="1" applyFill="1" applyBorder="1" applyAlignment="1">
      <alignment horizontal="left"/>
    </xf>
    <xf numFmtId="1" fontId="9" fillId="4" borderId="9" xfId="0" applyNumberFormat="1" applyFont="1" applyFill="1" applyBorder="1" applyAlignment="1">
      <alignment vertical="top"/>
    </xf>
    <xf numFmtId="9" fontId="2" fillId="4" borderId="9" xfId="0" applyNumberFormat="1" applyFont="1" applyFill="1" applyBorder="1" applyAlignment="1">
      <alignment horizontal="center" vertical="top"/>
    </xf>
    <xf numFmtId="164" fontId="2" fillId="0" borderId="9" xfId="0" applyNumberFormat="1" applyFont="1" applyBorder="1" applyAlignment="1">
      <alignment vertical="top" wrapText="1"/>
    </xf>
    <xf numFmtId="0" fontId="14" fillId="4" borderId="9" xfId="0" applyFont="1" applyFill="1" applyBorder="1" applyAlignment="1">
      <alignment vertical="top"/>
    </xf>
    <xf numFmtId="165" fontId="2" fillId="4" borderId="9" xfId="0" applyNumberFormat="1" applyFont="1" applyFill="1" applyBorder="1" applyAlignment="1">
      <alignment horizontal="center" vertical="top" wrapText="1"/>
    </xf>
    <xf numFmtId="0" fontId="2" fillId="7" borderId="9" xfId="0" applyFont="1" applyFill="1" applyBorder="1" applyAlignment="1">
      <alignment horizontal="center" vertical="top"/>
    </xf>
    <xf numFmtId="0" fontId="2" fillId="7" borderId="9" xfId="0" applyFont="1" applyFill="1" applyBorder="1" applyAlignment="1">
      <alignment vertical="top"/>
    </xf>
    <xf numFmtId="0" fontId="2" fillId="7" borderId="9" xfId="0" applyFont="1" applyFill="1" applyBorder="1" applyAlignment="1">
      <alignment horizontal="left" vertical="top" wrapText="1"/>
    </xf>
    <xf numFmtId="10" fontId="2" fillId="7" borderId="9" xfId="0" applyNumberFormat="1" applyFont="1" applyFill="1" applyBorder="1" applyAlignment="1">
      <alignment horizontal="center" vertical="top"/>
    </xf>
    <xf numFmtId="1" fontId="2" fillId="7" borderId="9" xfId="0" applyNumberFormat="1" applyFont="1" applyFill="1" applyBorder="1" applyAlignment="1">
      <alignment horizontal="center" vertical="top"/>
    </xf>
    <xf numFmtId="165" fontId="2" fillId="7" borderId="9" xfId="0" applyNumberFormat="1" applyFont="1" applyFill="1" applyBorder="1" applyAlignment="1">
      <alignment horizontal="center" vertical="top" wrapText="1"/>
    </xf>
    <xf numFmtId="0" fontId="2" fillId="0" borderId="20" xfId="0" applyFont="1" applyBorder="1" applyAlignment="1">
      <alignment vertical="top"/>
    </xf>
    <xf numFmtId="0" fontId="2" fillId="7" borderId="9" xfId="0" applyFont="1" applyFill="1" applyBorder="1" applyAlignment="1">
      <alignment horizontal="left" vertical="top"/>
    </xf>
    <xf numFmtId="9" fontId="2" fillId="7" borderId="9" xfId="0" applyNumberFormat="1" applyFont="1" applyFill="1" applyBorder="1" applyAlignment="1">
      <alignment horizontal="center" vertical="top"/>
    </xf>
    <xf numFmtId="1" fontId="15" fillId="0" borderId="9" xfId="0" applyNumberFormat="1" applyFont="1" applyBorder="1" applyAlignment="1">
      <alignment horizontal="center" vertical="top" wrapText="1"/>
    </xf>
    <xf numFmtId="1" fontId="12" fillId="0" borderId="9" xfId="0" applyNumberFormat="1" applyFont="1" applyBorder="1" applyAlignment="1">
      <alignment horizontal="center" vertical="top"/>
    </xf>
    <xf numFmtId="9" fontId="2" fillId="0" borderId="9" xfId="0" applyNumberFormat="1" applyFont="1" applyBorder="1" applyAlignment="1">
      <alignment horizontal="left" vertical="top" wrapText="1"/>
    </xf>
    <xf numFmtId="0" fontId="2" fillId="0" borderId="17" xfId="0" applyFont="1" applyBorder="1" applyAlignment="1">
      <alignment vertical="top" wrapText="1"/>
    </xf>
    <xf numFmtId="9" fontId="2" fillId="0" borderId="19" xfId="0" applyNumberFormat="1" applyFont="1" applyBorder="1" applyAlignment="1">
      <alignment horizontal="center" vertical="top"/>
    </xf>
    <xf numFmtId="0" fontId="15" fillId="0" borderId="9" xfId="0" applyFont="1" applyBorder="1" applyAlignment="1">
      <alignment vertical="top" wrapText="1"/>
    </xf>
    <xf numFmtId="0" fontId="2" fillId="0" borderId="10" xfId="0" applyFont="1" applyBorder="1" applyAlignment="1">
      <alignment horizontal="left" vertical="top" wrapText="1"/>
    </xf>
    <xf numFmtId="9" fontId="2" fillId="0" borderId="7" xfId="0" applyNumberFormat="1" applyFont="1" applyBorder="1" applyAlignment="1">
      <alignment horizontal="center" vertical="top"/>
    </xf>
    <xf numFmtId="0" fontId="2" fillId="0" borderId="9" xfId="0" applyFont="1" applyBorder="1"/>
    <xf numFmtId="165" fontId="2" fillId="0" borderId="9" xfId="0" applyNumberFormat="1" applyFont="1" applyBorder="1" applyAlignment="1">
      <alignment horizontal="center" vertical="top" wrapText="1"/>
    </xf>
    <xf numFmtId="0" fontId="2" fillId="0" borderId="9" xfId="0" applyFont="1" applyBorder="1" applyAlignment="1">
      <alignment horizontal="center"/>
    </xf>
    <xf numFmtId="0" fontId="2" fillId="0" borderId="3" xfId="0" applyFont="1" applyBorder="1" applyAlignment="1">
      <alignment wrapText="1"/>
    </xf>
    <xf numFmtId="0" fontId="2" fillId="0" borderId="9" xfId="0" applyFont="1" applyBorder="1" applyAlignment="1">
      <alignment vertical="center"/>
    </xf>
    <xf numFmtId="0" fontId="2" fillId="0" borderId="9" xfId="0" applyFont="1" applyBorder="1" applyAlignment="1">
      <alignment wrapText="1"/>
    </xf>
    <xf numFmtId="0" fontId="2" fillId="0" borderId="5" xfId="0" applyFont="1" applyBorder="1" applyAlignment="1">
      <alignment wrapText="1"/>
    </xf>
    <xf numFmtId="0" fontId="16" fillId="0" borderId="5" xfId="0" applyFont="1" applyBorder="1" applyAlignment="1">
      <alignment horizontal="center" wrapText="1"/>
    </xf>
    <xf numFmtId="0" fontId="1" fillId="0" borderId="5" xfId="0" applyFont="1" applyBorder="1" applyAlignment="1">
      <alignment horizontal="center" wrapText="1"/>
    </xf>
    <xf numFmtId="0" fontId="2" fillId="0" borderId="9" xfId="0" applyFont="1" applyBorder="1" applyAlignment="1">
      <alignment vertical="center" wrapText="1"/>
    </xf>
    <xf numFmtId="0" fontId="2" fillId="0" borderId="9" xfId="0" applyFont="1" applyBorder="1" applyAlignment="1">
      <alignment horizontal="center" wrapText="1"/>
    </xf>
    <xf numFmtId="0" fontId="1" fillId="0" borderId="9" xfId="0" applyFont="1" applyBorder="1" applyAlignment="1">
      <alignment vertical="center"/>
    </xf>
    <xf numFmtId="0" fontId="2" fillId="0" borderId="9" xfId="0" applyFont="1" applyBorder="1" applyAlignment="1">
      <alignment horizontal="center" vertical="center"/>
    </xf>
    <xf numFmtId="0" fontId="2" fillId="0" borderId="20" xfId="0" applyFont="1" applyBorder="1"/>
    <xf numFmtId="0" fontId="2" fillId="0" borderId="3" xfId="0" quotePrefix="1" applyFont="1" applyBorder="1" applyAlignment="1">
      <alignment horizontal="center" vertical="center" wrapText="1"/>
    </xf>
    <xf numFmtId="0" fontId="2" fillId="2" borderId="22" xfId="0" applyFont="1" applyFill="1" applyBorder="1" applyAlignment="1">
      <alignment vertical="center" wrapText="1"/>
    </xf>
    <xf numFmtId="9" fontId="2" fillId="2" borderId="15" xfId="0" applyNumberFormat="1" applyFont="1" applyFill="1" applyBorder="1" applyAlignment="1">
      <alignment horizontal="center" vertical="top" wrapText="1"/>
    </xf>
    <xf numFmtId="9" fontId="2" fillId="3" borderId="15" xfId="0" applyNumberFormat="1" applyFont="1" applyFill="1" applyBorder="1" applyAlignment="1">
      <alignment horizontal="center" vertical="top"/>
    </xf>
    <xf numFmtId="0" fontId="1" fillId="4" borderId="15" xfId="0" applyFont="1" applyFill="1" applyBorder="1" applyAlignment="1">
      <alignment vertical="center"/>
    </xf>
    <xf numFmtId="0" fontId="2" fillId="4" borderId="23" xfId="0" applyFont="1" applyFill="1" applyBorder="1" applyAlignment="1">
      <alignment horizontal="center" vertical="top"/>
    </xf>
    <xf numFmtId="0" fontId="2" fillId="4" borderId="23" xfId="0" applyFont="1" applyFill="1" applyBorder="1" applyAlignment="1">
      <alignment vertical="top" wrapText="1"/>
    </xf>
    <xf numFmtId="0" fontId="2" fillId="4" borderId="24" xfId="0" applyFont="1" applyFill="1" applyBorder="1" applyAlignment="1">
      <alignment horizontal="center" vertical="top"/>
    </xf>
    <xf numFmtId="0" fontId="2" fillId="4" borderId="24" xfId="0" applyFont="1" applyFill="1" applyBorder="1" applyAlignment="1">
      <alignment horizontal="center" vertical="top" wrapText="1"/>
    </xf>
    <xf numFmtId="1" fontId="2" fillId="4" borderId="24" xfId="0" applyNumberFormat="1" applyFont="1" applyFill="1" applyBorder="1" applyAlignment="1">
      <alignment horizontal="center" vertical="top" wrapText="1"/>
    </xf>
    <xf numFmtId="9" fontId="2" fillId="4" borderId="24" xfId="0" applyNumberFormat="1" applyFont="1" applyFill="1" applyBorder="1" applyAlignment="1">
      <alignment horizontal="center" vertical="top" wrapText="1"/>
    </xf>
    <xf numFmtId="0" fontId="2" fillId="0" borderId="1" xfId="0" applyFont="1" applyBorder="1" applyAlignment="1">
      <alignment horizontal="left" vertical="top"/>
    </xf>
    <xf numFmtId="0" fontId="2" fillId="0" borderId="1" xfId="0" applyFont="1" applyBorder="1" applyAlignment="1">
      <alignment horizontal="center" vertical="top"/>
    </xf>
    <xf numFmtId="0" fontId="2" fillId="0" borderId="1" xfId="0" applyFont="1" applyBorder="1" applyAlignment="1">
      <alignment vertical="top" wrapText="1"/>
    </xf>
    <xf numFmtId="0" fontId="1" fillId="4" borderId="9" xfId="0" applyFont="1" applyFill="1" applyBorder="1" applyAlignment="1">
      <alignment vertical="center"/>
    </xf>
    <xf numFmtId="0" fontId="5" fillId="4" borderId="9" xfId="0" applyFont="1" applyFill="1" applyBorder="1" applyAlignment="1">
      <alignment horizontal="left" vertical="top" wrapText="1"/>
    </xf>
    <xf numFmtId="9" fontId="2" fillId="4" borderId="9" xfId="0" applyNumberFormat="1" applyFont="1" applyFill="1" applyBorder="1" applyAlignment="1">
      <alignment vertical="top"/>
    </xf>
    <xf numFmtId="9" fontId="2" fillId="0" borderId="9" xfId="0" applyNumberFormat="1" applyFont="1" applyBorder="1" applyAlignment="1">
      <alignment vertical="top"/>
    </xf>
    <xf numFmtId="0" fontId="2" fillId="0" borderId="8" xfId="0" applyFont="1" applyBorder="1" applyAlignment="1">
      <alignment horizontal="left" vertical="top"/>
    </xf>
    <xf numFmtId="9" fontId="2" fillId="4" borderId="9" xfId="0" applyNumberFormat="1" applyFont="1" applyFill="1" applyBorder="1" applyAlignment="1">
      <alignment vertical="top" wrapText="1"/>
    </xf>
    <xf numFmtId="0" fontId="2" fillId="8" borderId="9" xfId="0" applyFont="1" applyFill="1" applyBorder="1" applyAlignment="1">
      <alignment horizontal="center" vertical="top" wrapText="1"/>
    </xf>
    <xf numFmtId="0" fontId="2" fillId="8" borderId="9" xfId="0" applyFont="1" applyFill="1" applyBorder="1" applyAlignment="1">
      <alignment horizontal="left" vertical="top"/>
    </xf>
    <xf numFmtId="0" fontId="2" fillId="8" borderId="9" xfId="0" applyFont="1" applyFill="1" applyBorder="1" applyAlignment="1">
      <alignment horizontal="center" vertical="top"/>
    </xf>
    <xf numFmtId="0" fontId="2" fillId="8" borderId="9" xfId="0" applyFont="1" applyFill="1" applyBorder="1" applyAlignment="1">
      <alignment horizontal="left" vertical="top" wrapText="1"/>
    </xf>
    <xf numFmtId="9" fontId="2" fillId="8" borderId="9" xfId="0" applyNumberFormat="1" applyFont="1" applyFill="1" applyBorder="1" applyAlignment="1">
      <alignment horizontal="center" vertical="top" wrapText="1"/>
    </xf>
    <xf numFmtId="9" fontId="2" fillId="8" borderId="9" xfId="0" applyNumberFormat="1" applyFont="1" applyFill="1" applyBorder="1" applyAlignment="1">
      <alignment vertical="top"/>
    </xf>
    <xf numFmtId="1" fontId="2" fillId="8" borderId="9" xfId="0" applyNumberFormat="1" applyFont="1" applyFill="1" applyBorder="1" applyAlignment="1">
      <alignment horizontal="center" vertical="top" wrapText="1"/>
    </xf>
    <xf numFmtId="0" fontId="2" fillId="8" borderId="20" xfId="0" applyFont="1" applyFill="1" applyBorder="1"/>
    <xf numFmtId="0" fontId="2" fillId="8" borderId="0" xfId="0" applyFont="1" applyFill="1"/>
    <xf numFmtId="0" fontId="7" fillId="8" borderId="0" xfId="0" applyFont="1" applyFill="1"/>
    <xf numFmtId="9" fontId="2" fillId="0" borderId="20" xfId="0" applyNumberFormat="1" applyFont="1" applyBorder="1" applyAlignment="1">
      <alignment horizontal="left" vertical="top"/>
    </xf>
    <xf numFmtId="0" fontId="2" fillId="0" borderId="20" xfId="0" applyFont="1" applyBorder="1" applyAlignment="1">
      <alignment horizontal="center" vertical="top" wrapText="1"/>
    </xf>
    <xf numFmtId="1" fontId="2" fillId="0" borderId="20" xfId="0" applyNumberFormat="1" applyFont="1" applyBorder="1" applyAlignment="1">
      <alignment horizontal="center" vertical="top"/>
    </xf>
    <xf numFmtId="0" fontId="2" fillId="4" borderId="21" xfId="0" applyFont="1" applyFill="1" applyBorder="1" applyAlignment="1">
      <alignment horizontal="center" vertical="top"/>
    </xf>
    <xf numFmtId="9" fontId="2" fillId="4" borderId="24" xfId="0" applyNumberFormat="1" applyFont="1" applyFill="1" applyBorder="1" applyAlignment="1">
      <alignment horizontal="center" vertical="top"/>
    </xf>
    <xf numFmtId="1" fontId="2" fillId="4" borderId="24" xfId="0" applyNumberFormat="1" applyFont="1" applyFill="1" applyBorder="1" applyAlignment="1">
      <alignment horizontal="center" vertical="top"/>
    </xf>
    <xf numFmtId="0" fontId="2" fillId="0" borderId="3" xfId="0" applyFont="1" applyBorder="1" applyAlignment="1">
      <alignment horizontal="left" vertical="top"/>
    </xf>
    <xf numFmtId="1" fontId="2" fillId="0" borderId="3" xfId="0" applyNumberFormat="1" applyFont="1" applyBorder="1" applyAlignment="1">
      <alignment horizontal="center" vertical="top"/>
    </xf>
    <xf numFmtId="9" fontId="2" fillId="4" borderId="11" xfId="0" applyNumberFormat="1" applyFont="1" applyFill="1" applyBorder="1" applyAlignment="1">
      <alignment vertical="top" wrapText="1"/>
    </xf>
    <xf numFmtId="9" fontId="2" fillId="4" borderId="11" xfId="0" applyNumberFormat="1" applyFont="1" applyFill="1" applyBorder="1" applyAlignment="1">
      <alignment horizontal="center" vertical="top"/>
    </xf>
    <xf numFmtId="0" fontId="9" fillId="4" borderId="25" xfId="0" applyFont="1" applyFill="1" applyBorder="1" applyAlignment="1">
      <alignment horizontal="center"/>
    </xf>
    <xf numFmtId="1" fontId="2" fillId="4" borderId="25" xfId="0" applyNumberFormat="1" applyFont="1" applyFill="1" applyBorder="1" applyAlignment="1">
      <alignment horizontal="center" vertical="top"/>
    </xf>
    <xf numFmtId="0" fontId="15" fillId="0" borderId="9" xfId="0" applyFont="1" applyBorder="1" applyAlignment="1">
      <alignment horizontal="center" vertical="top"/>
    </xf>
    <xf numFmtId="0" fontId="2" fillId="0" borderId="0" xfId="0" applyFont="1" applyAlignment="1">
      <alignment vertical="top"/>
    </xf>
    <xf numFmtId="0" fontId="2" fillId="7" borderId="9" xfId="0" applyFont="1" applyFill="1" applyBorder="1"/>
    <xf numFmtId="0" fontId="2" fillId="7" borderId="9" xfId="0" applyFont="1" applyFill="1" applyBorder="1" applyAlignment="1">
      <alignment vertical="top" wrapText="1"/>
    </xf>
    <xf numFmtId="0" fontId="2" fillId="7" borderId="9" xfId="0" applyFont="1" applyFill="1" applyBorder="1" applyAlignment="1">
      <alignment horizontal="center" vertical="top" wrapText="1"/>
    </xf>
    <xf numFmtId="1" fontId="2" fillId="7" borderId="9" xfId="0" applyNumberFormat="1" applyFont="1" applyFill="1" applyBorder="1" applyAlignment="1">
      <alignment horizontal="center" vertical="top" wrapText="1"/>
    </xf>
    <xf numFmtId="9" fontId="2" fillId="7" borderId="9" xfId="0" applyNumberFormat="1" applyFont="1" applyFill="1" applyBorder="1" applyAlignment="1">
      <alignment horizontal="center" vertical="top" wrapText="1"/>
    </xf>
    <xf numFmtId="0" fontId="1" fillId="3" borderId="15" xfId="0" applyFont="1" applyFill="1" applyBorder="1" applyAlignment="1">
      <alignment vertical="top"/>
    </xf>
    <xf numFmtId="0" fontId="9" fillId="3" borderId="23" xfId="0" applyFont="1" applyFill="1" applyBorder="1"/>
    <xf numFmtId="0" fontId="9" fillId="3" borderId="16" xfId="0" applyFont="1" applyFill="1" applyBorder="1"/>
    <xf numFmtId="0" fontId="2" fillId="3" borderId="15" xfId="0" applyFont="1" applyFill="1" applyBorder="1" applyAlignment="1">
      <alignment horizontal="center" vertical="top"/>
    </xf>
    <xf numFmtId="1" fontId="2" fillId="3" borderId="15" xfId="0" applyNumberFormat="1" applyFont="1" applyFill="1" applyBorder="1" applyAlignment="1">
      <alignment horizontal="center" vertical="top"/>
    </xf>
    <xf numFmtId="0" fontId="9" fillId="4" borderId="23" xfId="0" applyFont="1" applyFill="1" applyBorder="1"/>
    <xf numFmtId="0" fontId="9" fillId="4" borderId="16" xfId="0" applyFont="1" applyFill="1" applyBorder="1"/>
    <xf numFmtId="0" fontId="2" fillId="0" borderId="6" xfId="0" applyFont="1" applyBorder="1" applyAlignment="1">
      <alignment horizontal="left" vertical="top"/>
    </xf>
    <xf numFmtId="1" fontId="2" fillId="0" borderId="6" xfId="0" applyNumberFormat="1" applyFont="1" applyBorder="1" applyAlignment="1">
      <alignment horizontal="center" vertical="top" wrapText="1"/>
    </xf>
    <xf numFmtId="0" fontId="2" fillId="4" borderId="26" xfId="0" applyFont="1" applyFill="1" applyBorder="1" applyAlignment="1">
      <alignment horizontal="center" vertical="top"/>
    </xf>
    <xf numFmtId="0" fontId="2" fillId="4" borderId="26" xfId="0" applyFont="1" applyFill="1" applyBorder="1" applyAlignment="1">
      <alignment horizontal="left" vertical="top" wrapText="1"/>
    </xf>
    <xf numFmtId="0" fontId="5" fillId="4" borderId="24" xfId="0" applyFont="1" applyFill="1" applyBorder="1" applyAlignment="1">
      <alignment horizontal="left" vertical="top" wrapText="1"/>
    </xf>
    <xf numFmtId="9" fontId="2" fillId="4" borderId="24" xfId="0" applyNumberFormat="1" applyFont="1" applyFill="1" applyBorder="1" applyAlignment="1">
      <alignment horizontal="left" vertical="top"/>
    </xf>
    <xf numFmtId="9" fontId="2" fillId="4" borderId="26" xfId="0" applyNumberFormat="1" applyFont="1" applyFill="1" applyBorder="1" applyAlignment="1">
      <alignment horizontal="center" vertical="top" wrapText="1"/>
    </xf>
    <xf numFmtId="0" fontId="1" fillId="0" borderId="3" xfId="0" applyFont="1" applyBorder="1" applyAlignment="1">
      <alignment vertical="center"/>
    </xf>
    <xf numFmtId="0" fontId="2" fillId="0" borderId="6" xfId="0" applyFont="1" applyBorder="1" applyAlignment="1">
      <alignment horizontal="center" vertical="top"/>
    </xf>
    <xf numFmtId="1" fontId="2" fillId="0" borderId="6" xfId="0" applyNumberFormat="1" applyFont="1" applyBorder="1" applyAlignment="1">
      <alignment horizontal="center" vertical="top"/>
    </xf>
    <xf numFmtId="9" fontId="2" fillId="0" borderId="6" xfId="0" applyNumberFormat="1" applyFont="1" applyBorder="1" applyAlignment="1">
      <alignment horizontal="left" vertical="top"/>
    </xf>
    <xf numFmtId="0" fontId="1" fillId="4" borderId="24" xfId="0" applyFont="1" applyFill="1" applyBorder="1" applyAlignment="1">
      <alignment vertical="center"/>
    </xf>
    <xf numFmtId="0" fontId="2" fillId="4" borderId="27" xfId="0" applyFont="1" applyFill="1" applyBorder="1" applyAlignment="1">
      <alignment horizontal="center"/>
    </xf>
    <xf numFmtId="0" fontId="2" fillId="4" borderId="27" xfId="0" applyFont="1" applyFill="1" applyBorder="1"/>
    <xf numFmtId="0" fontId="2" fillId="4" borderId="9" xfId="0" applyFont="1" applyFill="1" applyBorder="1"/>
    <xf numFmtId="0" fontId="2" fillId="4" borderId="9" xfId="0" applyFont="1" applyFill="1" applyBorder="1" applyAlignment="1">
      <alignment horizontal="center"/>
    </xf>
    <xf numFmtId="1" fontId="2" fillId="4" borderId="9" xfId="0" applyNumberFormat="1" applyFont="1" applyFill="1" applyBorder="1" applyAlignment="1">
      <alignment horizontal="center"/>
    </xf>
    <xf numFmtId="0" fontId="9" fillId="4" borderId="27" xfId="0" applyFont="1" applyFill="1" applyBorder="1"/>
    <xf numFmtId="0" fontId="9" fillId="4" borderId="27" xfId="0" applyFont="1" applyFill="1" applyBorder="1" applyAlignment="1">
      <alignment horizontal="center"/>
    </xf>
    <xf numFmtId="1" fontId="9" fillId="4" borderId="27" xfId="0" applyNumberFormat="1"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6" xfId="0" applyFont="1" applyBorder="1" applyAlignment="1">
      <alignment horizontal="center" vertical="center"/>
    </xf>
    <xf numFmtId="0" fontId="1" fillId="2" borderId="15" xfId="0" applyFont="1" applyFill="1" applyBorder="1" applyAlignment="1">
      <alignment horizontal="center" vertical="center" wrapText="1"/>
    </xf>
    <xf numFmtId="9" fontId="1" fillId="2" borderId="9" xfId="0" applyNumberFormat="1" applyFont="1" applyFill="1" applyBorder="1" applyAlignment="1">
      <alignment horizontal="center" vertical="center" wrapText="1"/>
    </xf>
    <xf numFmtId="0" fontId="1" fillId="3" borderId="9" xfId="0" applyFont="1" applyFill="1" applyBorder="1" applyAlignment="1">
      <alignment horizontal="center" vertical="center"/>
    </xf>
    <xf numFmtId="0" fontId="1" fillId="3" borderId="9" xfId="0" applyFont="1" applyFill="1" applyBorder="1" applyAlignment="1">
      <alignment vertical="center"/>
    </xf>
    <xf numFmtId="0" fontId="2" fillId="3" borderId="9" xfId="0" applyFont="1" applyFill="1" applyBorder="1" applyAlignment="1">
      <alignment horizontal="center" vertical="center"/>
    </xf>
    <xf numFmtId="9" fontId="2" fillId="3" borderId="9" xfId="0" applyNumberFormat="1" applyFont="1" applyFill="1" applyBorder="1" applyAlignment="1">
      <alignment horizontal="center" vertical="center"/>
    </xf>
    <xf numFmtId="9" fontId="2" fillId="4" borderId="9" xfId="0" applyNumberFormat="1" applyFont="1" applyFill="1" applyBorder="1" applyAlignment="1">
      <alignment horizontal="center" vertical="center"/>
    </xf>
    <xf numFmtId="1" fontId="2" fillId="4" borderId="9" xfId="0" applyNumberFormat="1" applyFont="1" applyFill="1" applyBorder="1" applyAlignment="1">
      <alignment horizontal="center" vertical="center"/>
    </xf>
    <xf numFmtId="9" fontId="2" fillId="4" borderId="9" xfId="0" applyNumberFormat="1" applyFont="1" applyFill="1" applyBorder="1" applyAlignment="1">
      <alignment horizontal="center" vertical="center" wrapText="1"/>
    </xf>
    <xf numFmtId="0" fontId="5" fillId="0" borderId="9" xfId="0" applyFont="1" applyBorder="1" applyAlignment="1">
      <alignment vertical="top"/>
    </xf>
    <xf numFmtId="9" fontId="2" fillId="0" borderId="9" xfId="0" applyNumberFormat="1" applyFont="1" applyBorder="1" applyAlignment="1">
      <alignment horizontal="center" vertical="center"/>
    </xf>
    <xf numFmtId="0" fontId="5" fillId="0" borderId="9" xfId="0" applyFont="1" applyBorder="1" applyAlignment="1">
      <alignment horizontal="left" vertical="center"/>
    </xf>
    <xf numFmtId="1" fontId="2" fillId="0" borderId="9" xfId="0" applyNumberFormat="1" applyFont="1" applyBorder="1" applyAlignment="1">
      <alignment horizontal="center" vertical="center"/>
    </xf>
    <xf numFmtId="9" fontId="2" fillId="0" borderId="9" xfId="0" applyNumberFormat="1" applyFont="1" applyBorder="1" applyAlignment="1">
      <alignment horizontal="center" vertical="center" wrapText="1"/>
    </xf>
    <xf numFmtId="9" fontId="2" fillId="4" borderId="9" xfId="0" applyNumberFormat="1" applyFont="1" applyFill="1" applyBorder="1" applyAlignment="1">
      <alignment horizontal="left" vertical="top"/>
    </xf>
    <xf numFmtId="1" fontId="5" fillId="0" borderId="9" xfId="0" applyNumberFormat="1" applyFont="1" applyBorder="1" applyAlignment="1">
      <alignment horizontal="center" vertical="center"/>
    </xf>
    <xf numFmtId="9" fontId="2" fillId="5" borderId="9" xfId="0" applyNumberFormat="1" applyFont="1" applyFill="1" applyBorder="1" applyAlignment="1">
      <alignment horizontal="center" vertical="top"/>
    </xf>
    <xf numFmtId="0" fontId="5" fillId="5" borderId="9" xfId="0" applyFont="1" applyFill="1" applyBorder="1" applyAlignment="1">
      <alignment horizontal="left" vertical="top"/>
    </xf>
    <xf numFmtId="9" fontId="2" fillId="5" borderId="9" xfId="0" applyNumberFormat="1" applyFont="1" applyFill="1" applyBorder="1" applyAlignment="1">
      <alignment horizontal="center" vertical="center"/>
    </xf>
    <xf numFmtId="1" fontId="5" fillId="5" borderId="9" xfId="0" applyNumberFormat="1" applyFont="1" applyFill="1" applyBorder="1" applyAlignment="1">
      <alignment horizontal="center" vertical="center"/>
    </xf>
    <xf numFmtId="1" fontId="9" fillId="5" borderId="9" xfId="0" applyNumberFormat="1" applyFont="1" applyFill="1" applyBorder="1" applyAlignment="1">
      <alignment horizontal="center" vertical="center"/>
    </xf>
    <xf numFmtId="9" fontId="2" fillId="5" borderId="9" xfId="0" applyNumberFormat="1" applyFont="1" applyFill="1" applyBorder="1" applyAlignment="1">
      <alignment horizontal="center" vertical="center" wrapText="1"/>
    </xf>
    <xf numFmtId="0" fontId="13" fillId="0" borderId="0" xfId="0" applyFont="1" applyAlignment="1">
      <alignment vertical="center"/>
    </xf>
    <xf numFmtId="0" fontId="2" fillId="3" borderId="9" xfId="0" applyFont="1" applyFill="1" applyBorder="1" applyAlignment="1">
      <alignment vertical="top" wrapText="1"/>
    </xf>
    <xf numFmtId="9" fontId="2" fillId="3" borderId="9" xfId="0" applyNumberFormat="1" applyFont="1" applyFill="1" applyBorder="1" applyAlignment="1">
      <alignment horizontal="left" vertical="top"/>
    </xf>
    <xf numFmtId="1" fontId="2" fillId="3" borderId="9" xfId="0" applyNumberFormat="1" applyFont="1" applyFill="1" applyBorder="1" applyAlignment="1">
      <alignment horizontal="center" vertical="center"/>
    </xf>
    <xf numFmtId="1" fontId="9" fillId="3" borderId="9" xfId="0" applyNumberFormat="1" applyFont="1" applyFill="1" applyBorder="1" applyAlignment="1">
      <alignment horizontal="center" vertical="center"/>
    </xf>
    <xf numFmtId="9" fontId="2" fillId="3" borderId="9" xfId="0" applyNumberFormat="1" applyFont="1" applyFill="1" applyBorder="1" applyAlignment="1">
      <alignment horizontal="center" vertical="center" wrapText="1"/>
    </xf>
    <xf numFmtId="0" fontId="2" fillId="0" borderId="3" xfId="0" applyFont="1" applyBorder="1"/>
    <xf numFmtId="0" fontId="7" fillId="0" borderId="0" xfId="0" applyFont="1" applyAlignment="1">
      <alignment horizontal="center" vertical="center"/>
    </xf>
    <xf numFmtId="0" fontId="7" fillId="0" borderId="0" xfId="0" applyFont="1" applyAlignment="1">
      <alignment vertical="center"/>
    </xf>
    <xf numFmtId="1" fontId="2" fillId="3" borderId="9" xfId="0" applyNumberFormat="1" applyFont="1" applyFill="1" applyBorder="1" applyAlignment="1">
      <alignment vertical="center"/>
    </xf>
    <xf numFmtId="0" fontId="2" fillId="3" borderId="9" xfId="0" applyFont="1" applyFill="1" applyBorder="1"/>
    <xf numFmtId="166" fontId="2" fillId="0" borderId="9" xfId="0" applyNumberFormat="1" applyFont="1" applyBorder="1" applyAlignment="1">
      <alignment horizontal="center" vertical="top"/>
    </xf>
    <xf numFmtId="9" fontId="2" fillId="7" borderId="9" xfId="0" applyNumberFormat="1" applyFont="1" applyFill="1" applyBorder="1" applyAlignment="1">
      <alignment horizontal="left" vertical="top"/>
    </xf>
    <xf numFmtId="0" fontId="17" fillId="0" borderId="5" xfId="0" applyFont="1" applyBorder="1" applyAlignment="1">
      <alignment horizontal="center" wrapText="1"/>
    </xf>
    <xf numFmtId="0" fontId="9" fillId="0" borderId="0" xfId="0" applyFont="1" applyAlignment="1">
      <alignment horizontal="left"/>
    </xf>
    <xf numFmtId="0" fontId="2" fillId="5" borderId="9" xfId="0" applyFont="1" applyFill="1" applyBorder="1" applyAlignment="1">
      <alignment horizontal="center" vertical="center"/>
    </xf>
    <xf numFmtId="0" fontId="2" fillId="5" borderId="9" xfId="0" applyFont="1" applyFill="1" applyBorder="1" applyAlignment="1">
      <alignment horizontal="center"/>
    </xf>
    <xf numFmtId="0" fontId="2" fillId="5" borderId="9" xfId="0" applyFont="1" applyFill="1" applyBorder="1" applyAlignment="1">
      <alignment horizontal="center" vertical="top"/>
    </xf>
    <xf numFmtId="0" fontId="2" fillId="2" borderId="9" xfId="0" applyFont="1" applyFill="1" applyBorder="1" applyAlignment="1">
      <alignment horizontal="left" vertical="top"/>
    </xf>
    <xf numFmtId="0" fontId="2" fillId="2" borderId="9" xfId="0" applyFont="1" applyFill="1" applyBorder="1"/>
    <xf numFmtId="0" fontId="2" fillId="2" borderId="9" xfId="0" applyFont="1" applyFill="1" applyBorder="1" applyAlignment="1">
      <alignment horizontal="center" vertical="top"/>
    </xf>
    <xf numFmtId="0" fontId="9" fillId="0" borderId="20" xfId="0" applyFont="1" applyBorder="1"/>
    <xf numFmtId="0" fontId="2" fillId="3" borderId="9" xfId="0" applyFont="1" applyFill="1" applyBorder="1" applyAlignment="1">
      <alignment horizontal="left" wrapText="1"/>
    </xf>
    <xf numFmtId="9" fontId="2" fillId="2" borderId="9" xfId="0" applyNumberFormat="1" applyFont="1" applyFill="1" applyBorder="1" applyAlignment="1">
      <alignment horizontal="center" vertical="top"/>
    </xf>
    <xf numFmtId="0" fontId="2" fillId="2" borderId="9" xfId="0" applyFont="1" applyFill="1" applyBorder="1" applyAlignment="1">
      <alignment horizontal="left" wrapText="1"/>
    </xf>
    <xf numFmtId="0" fontId="2" fillId="9" borderId="9" xfId="0" applyFont="1" applyFill="1" applyBorder="1" applyAlignment="1">
      <alignment horizontal="center" vertical="center"/>
    </xf>
    <xf numFmtId="0" fontId="2" fillId="9" borderId="9" xfId="0" applyFont="1" applyFill="1" applyBorder="1" applyAlignment="1">
      <alignment horizontal="center"/>
    </xf>
    <xf numFmtId="0" fontId="2" fillId="5" borderId="9" xfId="0" applyFont="1" applyFill="1" applyBorder="1"/>
    <xf numFmtId="0" fontId="2" fillId="0" borderId="6" xfId="0" applyFont="1" applyBorder="1" applyAlignment="1">
      <alignment horizontal="center" vertical="center" wrapText="1"/>
    </xf>
    <xf numFmtId="0" fontId="3" fillId="0" borderId="2" xfId="0" applyFont="1" applyBorder="1"/>
    <xf numFmtId="0" fontId="3" fillId="0" borderId="10" xfId="0" applyFont="1" applyBorder="1"/>
    <xf numFmtId="0" fontId="3" fillId="0" borderId="8" xfId="0" applyFont="1" applyBorder="1"/>
    <xf numFmtId="0" fontId="2" fillId="0" borderId="1" xfId="0" applyFont="1" applyBorder="1" applyAlignment="1">
      <alignment horizontal="center" vertical="center" wrapText="1"/>
    </xf>
    <xf numFmtId="0" fontId="3" fillId="0" borderId="7" xfId="0" applyFont="1" applyBorder="1"/>
    <xf numFmtId="0" fontId="2" fillId="0" borderId="3" xfId="0" applyFont="1" applyBorder="1" applyAlignment="1">
      <alignment horizontal="center" vertical="center" wrapText="1"/>
    </xf>
    <xf numFmtId="0" fontId="3" fillId="0" borderId="5" xfId="0" applyFont="1" applyBorder="1"/>
    <xf numFmtId="0" fontId="1" fillId="0" borderId="0" xfId="0" applyFont="1" applyAlignment="1">
      <alignment horizontal="right" wrapText="1"/>
    </xf>
    <xf numFmtId="0" fontId="0" fillId="0" borderId="0" xfId="0"/>
    <xf numFmtId="0" fontId="1" fillId="0" borderId="0" xfId="0" applyFont="1" applyAlignment="1">
      <alignment horizontal="center" wrapText="1"/>
    </xf>
    <xf numFmtId="0" fontId="2" fillId="0" borderId="0" xfId="0" applyFont="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3" fillId="0" borderId="4" xfId="0" applyFont="1" applyBorder="1"/>
    <xf numFmtId="0" fontId="1" fillId="2" borderId="12" xfId="0" applyFont="1" applyFill="1" applyBorder="1" applyAlignment="1">
      <alignment horizontal="left" vertical="center" wrapText="1"/>
    </xf>
    <xf numFmtId="0" fontId="3" fillId="0" borderId="13" xfId="0" applyFont="1" applyBorder="1"/>
    <xf numFmtId="0" fontId="1" fillId="3" borderId="3"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4" borderId="3"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3" borderId="3"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0" fillId="0" borderId="3" xfId="0" applyFont="1" applyBorder="1" applyAlignment="1">
      <alignment horizontal="center" vertical="center" wrapText="1"/>
    </xf>
    <xf numFmtId="0" fontId="1" fillId="0" borderId="3" xfId="0" applyFont="1" applyBorder="1" applyAlignment="1">
      <alignment vertical="center" wrapText="1"/>
    </xf>
    <xf numFmtId="0" fontId="1" fillId="2" borderId="3" xfId="0" applyFont="1" applyFill="1" applyBorder="1" applyAlignment="1">
      <alignment horizontal="left" vertical="center" wrapText="1"/>
    </xf>
    <xf numFmtId="0" fontId="1" fillId="0" borderId="0" xfId="0" applyFont="1" applyAlignment="1">
      <alignment horizontal="right" vertical="top"/>
    </xf>
    <xf numFmtId="0" fontId="9" fillId="0" borderId="0" xfId="0" applyFont="1"/>
    <xf numFmtId="0" fontId="1" fillId="0" borderId="0" xfId="0" applyFont="1" applyAlignment="1">
      <alignment horizontal="center" vertical="top" wrapText="1"/>
    </xf>
    <xf numFmtId="0" fontId="2" fillId="0" borderId="1" xfId="0" applyFont="1" applyBorder="1" applyAlignment="1">
      <alignment horizontal="center" vertical="center"/>
    </xf>
    <xf numFmtId="15" fontId="1" fillId="0" borderId="0" xfId="0" applyNumberFormat="1" applyFont="1" applyAlignment="1">
      <alignment horizontal="right" vertical="top"/>
    </xf>
    <xf numFmtId="0" fontId="1" fillId="4" borderId="3" xfId="0" applyFont="1" applyFill="1" applyBorder="1" applyAlignment="1">
      <alignment horizontal="left" vertical="top"/>
    </xf>
    <xf numFmtId="0" fontId="2" fillId="0" borderId="1" xfId="0" applyFont="1" applyBorder="1" applyAlignment="1">
      <alignment horizontal="center" wrapText="1"/>
    </xf>
    <xf numFmtId="0" fontId="3" fillId="0" borderId="19" xfId="0" applyFont="1" applyBorder="1"/>
    <xf numFmtId="0" fontId="2" fillId="0" borderId="6" xfId="0" applyFont="1" applyBorder="1" applyAlignment="1">
      <alignment horizontal="center" vertical="center"/>
    </xf>
    <xf numFmtId="0" fontId="3" fillId="0" borderId="20" xfId="0" applyFont="1" applyBorder="1"/>
    <xf numFmtId="0" fontId="3" fillId="0" borderId="17" xfId="0" applyFont="1" applyBorder="1"/>
    <xf numFmtId="0" fontId="2" fillId="9" borderId="3" xfId="0" applyFont="1" applyFill="1" applyBorder="1" applyAlignment="1">
      <alignment horizontal="center" vertical="center"/>
    </xf>
    <xf numFmtId="0" fontId="2" fillId="5"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12700</xdr:colOff>
      <xdr:row>1</xdr:row>
      <xdr:rowOff>63500</xdr:rowOff>
    </xdr:from>
    <xdr:to>
      <xdr:col>8</xdr:col>
      <xdr:colOff>0</xdr:colOff>
      <xdr:row>9</xdr:row>
      <xdr:rowOff>88900</xdr:rowOff>
    </xdr:to>
    <xdr:pic>
      <xdr:nvPicPr>
        <xdr:cNvPr id="2" name="Image 1">
          <a:extLst>
            <a:ext uri="{FF2B5EF4-FFF2-40B4-BE49-F238E27FC236}">
              <a16:creationId xmlns:a16="http://schemas.microsoft.com/office/drawing/2014/main" id="{CC24AA75-0C40-2FFB-99EA-50B92DB02905}"/>
            </a:ext>
          </a:extLst>
        </xdr:cNvPr>
        <xdr:cNvPicPr>
          <a:picLocks/>
        </xdr:cNvPicPr>
      </xdr:nvPicPr>
      <xdr:blipFill>
        <a:blip xmlns:r="http://schemas.openxmlformats.org/officeDocument/2006/relationships" r:embed="rId1" cstate="print"/>
        <a:stretch>
          <a:fillRect/>
        </a:stretch>
      </xdr:blipFill>
      <xdr:spPr>
        <a:xfrm>
          <a:off x="2082800" y="254000"/>
          <a:ext cx="16814800" cy="1549400"/>
        </a:xfrm>
        <a:prstGeom prst="rect">
          <a:avLst/>
        </a:prstGeom>
      </xdr:spPr>
    </xdr:pic>
    <xdr:clientData/>
  </xdr:twoCellAnchor>
  <xdr:twoCellAnchor editAs="oneCell">
    <xdr:from>
      <xdr:col>6</xdr:col>
      <xdr:colOff>0</xdr:colOff>
      <xdr:row>168</xdr:row>
      <xdr:rowOff>50800</xdr:rowOff>
    </xdr:from>
    <xdr:to>
      <xdr:col>7</xdr:col>
      <xdr:colOff>848226</xdr:colOff>
      <xdr:row>182</xdr:row>
      <xdr:rowOff>178215</xdr:rowOff>
    </xdr:to>
    <xdr:pic>
      <xdr:nvPicPr>
        <xdr:cNvPr id="4" name="Picture 3">
          <a:extLst>
            <a:ext uri="{FF2B5EF4-FFF2-40B4-BE49-F238E27FC236}">
              <a16:creationId xmlns:a16="http://schemas.microsoft.com/office/drawing/2014/main" id="{8B9DD5E1-AE9F-A71F-ABE4-000DD47886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744700" y="144526000"/>
          <a:ext cx="4124826" cy="2972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247651</xdr:colOff>
      <xdr:row>7</xdr:row>
      <xdr:rowOff>209550</xdr:rowOff>
    </xdr:to>
    <xdr:pic>
      <xdr:nvPicPr>
        <xdr:cNvPr id="2" name="Image 1">
          <a:extLst>
            <a:ext uri="{FF2B5EF4-FFF2-40B4-BE49-F238E27FC236}">
              <a16:creationId xmlns:a16="http://schemas.microsoft.com/office/drawing/2014/main" id="{EDD88857-4D8F-4DE1-824A-89EF6B05E54E}"/>
            </a:ext>
          </a:extLst>
        </xdr:cNvPr>
        <xdr:cNvPicPr>
          <a:picLocks/>
        </xdr:cNvPicPr>
      </xdr:nvPicPr>
      <xdr:blipFill>
        <a:blip xmlns:r="http://schemas.openxmlformats.org/officeDocument/2006/relationships" r:embed="rId1" cstate="print"/>
        <a:stretch>
          <a:fillRect/>
        </a:stretch>
      </xdr:blipFill>
      <xdr:spPr>
        <a:xfrm>
          <a:off x="0" y="0"/>
          <a:ext cx="16814347" cy="1558925"/>
        </a:xfrm>
        <a:prstGeom prst="rect">
          <a:avLst/>
        </a:prstGeom>
      </xdr:spPr>
    </xdr:pic>
    <xdr:clientData/>
  </xdr:twoCellAnchor>
  <xdr:twoCellAnchor editAs="oneCell">
    <xdr:from>
      <xdr:col>8</xdr:col>
      <xdr:colOff>0</xdr:colOff>
      <xdr:row>113</xdr:row>
      <xdr:rowOff>0</xdr:rowOff>
    </xdr:from>
    <xdr:to>
      <xdr:col>10</xdr:col>
      <xdr:colOff>88041</xdr:colOff>
      <xdr:row>128</xdr:row>
      <xdr:rowOff>80697</xdr:rowOff>
    </xdr:to>
    <xdr:pic>
      <xdr:nvPicPr>
        <xdr:cNvPr id="3" name="Picture 2">
          <a:extLst>
            <a:ext uri="{FF2B5EF4-FFF2-40B4-BE49-F238E27FC236}">
              <a16:creationId xmlns:a16="http://schemas.microsoft.com/office/drawing/2014/main" id="{F926E148-B2F2-46B4-ADD8-C03F9EA5B5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529911" y="49484643"/>
          <a:ext cx="4124826" cy="2972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85</xdr:row>
      <xdr:rowOff>0</xdr:rowOff>
    </xdr:from>
    <xdr:to>
      <xdr:col>10</xdr:col>
      <xdr:colOff>31750</xdr:colOff>
      <xdr:row>99</xdr:row>
      <xdr:rowOff>157048</xdr:rowOff>
    </xdr:to>
    <xdr:pic>
      <xdr:nvPicPr>
        <xdr:cNvPr id="2" name="Picture 1">
          <a:extLst>
            <a:ext uri="{FF2B5EF4-FFF2-40B4-BE49-F238E27FC236}">
              <a16:creationId xmlns:a16="http://schemas.microsoft.com/office/drawing/2014/main" id="{DFC53562-2362-4375-8C49-2F1AE724AA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56750" y="35052000"/>
          <a:ext cx="3958167" cy="2972215"/>
        </a:xfrm>
        <a:prstGeom prst="rect">
          <a:avLst/>
        </a:prstGeom>
      </xdr:spPr>
    </xdr:pic>
    <xdr:clientData/>
  </xdr:twoCellAnchor>
  <xdr:twoCellAnchor editAs="oneCell">
    <xdr:from>
      <xdr:col>2</xdr:col>
      <xdr:colOff>1</xdr:colOff>
      <xdr:row>0</xdr:row>
      <xdr:rowOff>0</xdr:rowOff>
    </xdr:from>
    <xdr:to>
      <xdr:col>9</xdr:col>
      <xdr:colOff>1312334</xdr:colOff>
      <xdr:row>6</xdr:row>
      <xdr:rowOff>74083</xdr:rowOff>
    </xdr:to>
    <xdr:pic>
      <xdr:nvPicPr>
        <xdr:cNvPr id="3" name="Image 1">
          <a:extLst>
            <a:ext uri="{FF2B5EF4-FFF2-40B4-BE49-F238E27FC236}">
              <a16:creationId xmlns:a16="http://schemas.microsoft.com/office/drawing/2014/main" id="{FFDF9BBD-5225-4597-A826-CCCBF4E0FD57}"/>
            </a:ext>
          </a:extLst>
        </xdr:cNvPr>
        <xdr:cNvPicPr>
          <a:picLocks/>
        </xdr:cNvPicPr>
      </xdr:nvPicPr>
      <xdr:blipFill>
        <a:blip xmlns:r="http://schemas.openxmlformats.org/officeDocument/2006/relationships" r:embed="rId2" cstate="print"/>
        <a:stretch>
          <a:fillRect/>
        </a:stretch>
      </xdr:blipFill>
      <xdr:spPr>
        <a:xfrm>
          <a:off x="814918" y="0"/>
          <a:ext cx="11927416" cy="12170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9</xdr:col>
      <xdr:colOff>354029</xdr:colOff>
      <xdr:row>7</xdr:row>
      <xdr:rowOff>49503</xdr:rowOff>
    </xdr:to>
    <xdr:pic>
      <xdr:nvPicPr>
        <xdr:cNvPr id="2" name="Image 1">
          <a:extLst>
            <a:ext uri="{FF2B5EF4-FFF2-40B4-BE49-F238E27FC236}">
              <a16:creationId xmlns:a16="http://schemas.microsoft.com/office/drawing/2014/main" id="{92068651-049E-4AE1-8C57-C0DD796EF7FB}"/>
            </a:ext>
          </a:extLst>
        </xdr:cNvPr>
        <xdr:cNvPicPr>
          <a:picLocks/>
        </xdr:cNvPicPr>
      </xdr:nvPicPr>
      <xdr:blipFill>
        <a:blip xmlns:r="http://schemas.openxmlformats.org/officeDocument/2006/relationships" r:embed="rId1" cstate="print"/>
        <a:stretch>
          <a:fillRect/>
        </a:stretch>
      </xdr:blipFill>
      <xdr:spPr>
        <a:xfrm>
          <a:off x="819355" y="194597"/>
          <a:ext cx="11927416" cy="1217083"/>
        </a:xfrm>
        <a:prstGeom prst="rect">
          <a:avLst/>
        </a:prstGeom>
      </xdr:spPr>
    </xdr:pic>
    <xdr:clientData/>
  </xdr:twoCellAnchor>
  <xdr:twoCellAnchor editAs="oneCell">
    <xdr:from>
      <xdr:col>7</xdr:col>
      <xdr:colOff>0</xdr:colOff>
      <xdr:row>74</xdr:row>
      <xdr:rowOff>0</xdr:rowOff>
    </xdr:from>
    <xdr:to>
      <xdr:col>9</xdr:col>
      <xdr:colOff>1121151</xdr:colOff>
      <xdr:row>89</xdr:row>
      <xdr:rowOff>53264</xdr:rowOff>
    </xdr:to>
    <xdr:pic>
      <xdr:nvPicPr>
        <xdr:cNvPr id="3" name="Picture 2">
          <a:extLst>
            <a:ext uri="{FF2B5EF4-FFF2-40B4-BE49-F238E27FC236}">
              <a16:creationId xmlns:a16="http://schemas.microsoft.com/office/drawing/2014/main" id="{6E864428-6810-4912-AE9B-A6F39098B5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55726" y="31186694"/>
          <a:ext cx="3958167" cy="29722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1055221</xdr:colOff>
      <xdr:row>55</xdr:row>
      <xdr:rowOff>158750</xdr:rowOff>
    </xdr:from>
    <xdr:to>
      <xdr:col>9</xdr:col>
      <xdr:colOff>1634191</xdr:colOff>
      <xdr:row>66</xdr:row>
      <xdr:rowOff>93382</xdr:rowOff>
    </xdr:to>
    <xdr:pic>
      <xdr:nvPicPr>
        <xdr:cNvPr id="2" name="Picture 1">
          <a:extLst>
            <a:ext uri="{FF2B5EF4-FFF2-40B4-BE49-F238E27FC236}">
              <a16:creationId xmlns:a16="http://schemas.microsoft.com/office/drawing/2014/main" id="{6C3F7253-6E6F-4D21-A823-BA12249D3A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97721" y="20572132"/>
          <a:ext cx="3473823" cy="2091765"/>
        </a:xfrm>
        <a:prstGeom prst="rect">
          <a:avLst/>
        </a:prstGeom>
      </xdr:spPr>
    </xdr:pic>
    <xdr:clientData/>
  </xdr:twoCellAnchor>
  <xdr:twoCellAnchor editAs="oneCell">
    <xdr:from>
      <xdr:col>2</xdr:col>
      <xdr:colOff>494926</xdr:colOff>
      <xdr:row>1</xdr:row>
      <xdr:rowOff>1</xdr:rowOff>
    </xdr:from>
    <xdr:to>
      <xdr:col>8</xdr:col>
      <xdr:colOff>1382057</xdr:colOff>
      <xdr:row>5</xdr:row>
      <xdr:rowOff>130736</xdr:rowOff>
    </xdr:to>
    <xdr:pic>
      <xdr:nvPicPr>
        <xdr:cNvPr id="3" name="Image 1">
          <a:extLst>
            <a:ext uri="{FF2B5EF4-FFF2-40B4-BE49-F238E27FC236}">
              <a16:creationId xmlns:a16="http://schemas.microsoft.com/office/drawing/2014/main" id="{64E4E579-C74D-4FCC-80D3-934EEE2E4C3E}"/>
            </a:ext>
          </a:extLst>
        </xdr:cNvPr>
        <xdr:cNvPicPr>
          <a:picLocks/>
        </xdr:cNvPicPr>
      </xdr:nvPicPr>
      <xdr:blipFill>
        <a:blip xmlns:r="http://schemas.openxmlformats.org/officeDocument/2006/relationships" r:embed="rId2" cstate="print"/>
        <a:stretch>
          <a:fillRect/>
        </a:stretch>
      </xdr:blipFill>
      <xdr:spPr>
        <a:xfrm>
          <a:off x="1307352" y="186766"/>
          <a:ext cx="11093823" cy="87779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1:L1010"/>
  <sheetViews>
    <sheetView zoomScale="50" zoomScaleNormal="50" workbookViewId="0">
      <pane ySplit="17" topLeftCell="A165" activePane="bottomLeft" state="frozen"/>
      <selection pane="bottomLeft" activeCell="J174" sqref="J174"/>
    </sheetView>
  </sheetViews>
  <sheetFormatPr defaultColWidth="14.453125" defaultRowHeight="15" customHeight="1" x14ac:dyDescent="0.35"/>
  <cols>
    <col min="1" max="1" width="6.453125" customWidth="1"/>
    <col min="2" max="2" width="23" customWidth="1"/>
    <col min="3" max="3" width="67.7265625" customWidth="1"/>
    <col min="4" max="4" width="37.81640625" customWidth="1"/>
    <col min="5" max="5" width="35.08984375" customWidth="1"/>
    <col min="6" max="6" width="40.7265625" customWidth="1"/>
    <col min="7" max="7" width="46.81640625" customWidth="1"/>
    <col min="8" max="9" width="12.54296875" customWidth="1"/>
    <col min="10" max="10" width="13.08984375" customWidth="1"/>
    <col min="11" max="11" width="19" customWidth="1"/>
  </cols>
  <sheetData>
    <row r="11" spans="1:11" ht="16.5" customHeight="1" x14ac:dyDescent="0.35">
      <c r="A11" s="334" t="s">
        <v>0</v>
      </c>
      <c r="B11" s="335"/>
      <c r="C11" s="335"/>
      <c r="D11" s="335"/>
      <c r="E11" s="335"/>
      <c r="F11" s="335"/>
      <c r="G11" s="335"/>
      <c r="J11" s="1"/>
      <c r="K11" s="2"/>
    </row>
    <row r="12" spans="1:11" ht="15.5" x14ac:dyDescent="0.35">
      <c r="A12" s="3"/>
      <c r="B12" s="3"/>
      <c r="C12" s="3"/>
      <c r="D12" s="4"/>
      <c r="E12" s="4"/>
      <c r="F12" s="4"/>
      <c r="G12" s="4"/>
      <c r="H12" s="4"/>
      <c r="I12" s="4"/>
      <c r="J12" s="5"/>
      <c r="K12" s="2"/>
    </row>
    <row r="13" spans="1:11" ht="14.25" customHeight="1" x14ac:dyDescent="0.35">
      <c r="A13" s="336" t="s">
        <v>1</v>
      </c>
      <c r="B13" s="335"/>
      <c r="C13" s="335"/>
      <c r="D13" s="335"/>
      <c r="E13" s="335"/>
      <c r="F13" s="335"/>
      <c r="G13" s="335"/>
      <c r="H13" s="335"/>
      <c r="I13" s="335"/>
      <c r="J13" s="335"/>
      <c r="K13" s="335"/>
    </row>
    <row r="14" spans="1:11" ht="18" customHeight="1" x14ac:dyDescent="0.35">
      <c r="A14" s="337"/>
      <c r="B14" s="335"/>
      <c r="C14" s="335"/>
      <c r="D14" s="335"/>
      <c r="E14" s="335"/>
      <c r="F14" s="335"/>
      <c r="G14" s="335"/>
      <c r="J14" s="5"/>
      <c r="K14" s="2"/>
    </row>
    <row r="15" spans="1:11" ht="18.75" customHeight="1" x14ac:dyDescent="0.35">
      <c r="A15" s="330" t="s">
        <v>2</v>
      </c>
      <c r="B15" s="338" t="s">
        <v>3</v>
      </c>
      <c r="C15" s="330" t="s">
        <v>4</v>
      </c>
      <c r="D15" s="339" t="s">
        <v>5</v>
      </c>
      <c r="E15" s="340"/>
      <c r="F15" s="340"/>
      <c r="G15" s="333"/>
      <c r="H15" s="326" t="s">
        <v>6</v>
      </c>
      <c r="I15" s="327"/>
      <c r="J15" s="330" t="s">
        <v>7</v>
      </c>
      <c r="K15" s="338" t="s">
        <v>8</v>
      </c>
    </row>
    <row r="16" spans="1:11" ht="27.75" customHeight="1" x14ac:dyDescent="0.35">
      <c r="A16" s="331"/>
      <c r="B16" s="329"/>
      <c r="C16" s="331"/>
      <c r="D16" s="7" t="s">
        <v>9</v>
      </c>
      <c r="E16" s="7" t="s">
        <v>10</v>
      </c>
      <c r="F16" s="7" t="s">
        <v>11</v>
      </c>
      <c r="G16" s="7" t="s">
        <v>12</v>
      </c>
      <c r="H16" s="328"/>
      <c r="I16" s="329"/>
      <c r="J16" s="331"/>
      <c r="K16" s="329"/>
    </row>
    <row r="17" spans="1:11" ht="21.75" customHeight="1" x14ac:dyDescent="0.35">
      <c r="A17" s="7" t="s">
        <v>13</v>
      </c>
      <c r="B17" s="7" t="s">
        <v>14</v>
      </c>
      <c r="C17" s="7" t="s">
        <v>15</v>
      </c>
      <c r="D17" s="7" t="s">
        <v>16</v>
      </c>
      <c r="E17" s="7" t="s">
        <v>17</v>
      </c>
      <c r="F17" s="7" t="s">
        <v>18</v>
      </c>
      <c r="G17" s="7" t="s">
        <v>19</v>
      </c>
      <c r="H17" s="332" t="s">
        <v>20</v>
      </c>
      <c r="I17" s="333"/>
      <c r="J17" s="9" t="s">
        <v>21</v>
      </c>
      <c r="K17" s="10" t="s">
        <v>22</v>
      </c>
    </row>
    <row r="18" spans="1:11" ht="27.75" customHeight="1" x14ac:dyDescent="0.35">
      <c r="A18" s="11" t="s">
        <v>23</v>
      </c>
      <c r="B18" s="341" t="s">
        <v>24</v>
      </c>
      <c r="C18" s="342"/>
      <c r="D18" s="12"/>
      <c r="E18" s="12"/>
      <c r="F18" s="12"/>
      <c r="G18" s="12"/>
      <c r="H18" s="12"/>
      <c r="I18" s="12"/>
      <c r="J18" s="12"/>
      <c r="K18" s="13">
        <f>SUM(K19+K26+K30+K36+K47+K83+K90+K94+K118+K136)/10</f>
        <v>7.5133831822202568</v>
      </c>
    </row>
    <row r="19" spans="1:11" ht="30" customHeight="1" x14ac:dyDescent="0.35">
      <c r="A19" s="14" t="s">
        <v>25</v>
      </c>
      <c r="B19" s="15"/>
      <c r="C19" s="16"/>
      <c r="D19" s="17"/>
      <c r="E19" s="17"/>
      <c r="F19" s="17"/>
      <c r="G19" s="18"/>
      <c r="H19" s="19">
        <f>SUM(H20:H25)</f>
        <v>60</v>
      </c>
      <c r="I19" s="19">
        <f>(H19/6)*10</f>
        <v>100</v>
      </c>
      <c r="J19" s="19">
        <v>0.1</v>
      </c>
      <c r="K19" s="20">
        <f>I19*J19</f>
        <v>10</v>
      </c>
    </row>
    <row r="20" spans="1:11" ht="62.25" customHeight="1" x14ac:dyDescent="0.35">
      <c r="A20" s="21" t="s">
        <v>23</v>
      </c>
      <c r="B20" s="22" t="s">
        <v>26</v>
      </c>
      <c r="C20" s="22" t="s">
        <v>27</v>
      </c>
      <c r="D20" s="23" t="s">
        <v>28</v>
      </c>
      <c r="E20" s="23" t="s">
        <v>29</v>
      </c>
      <c r="F20" s="23" t="s">
        <v>30</v>
      </c>
      <c r="G20" s="24" t="s">
        <v>31</v>
      </c>
      <c r="H20" s="25">
        <v>10</v>
      </c>
      <c r="I20" s="25"/>
      <c r="J20" s="25"/>
      <c r="K20" s="26"/>
    </row>
    <row r="21" spans="1:11" ht="77.25" customHeight="1" x14ac:dyDescent="0.35">
      <c r="A21" s="21" t="s">
        <v>32</v>
      </c>
      <c r="B21" s="22" t="s">
        <v>33</v>
      </c>
      <c r="C21" s="22" t="s">
        <v>34</v>
      </c>
      <c r="D21" s="23" t="s">
        <v>35</v>
      </c>
      <c r="E21" s="23" t="s">
        <v>36</v>
      </c>
      <c r="F21" s="23" t="s">
        <v>37</v>
      </c>
      <c r="G21" s="24" t="s">
        <v>38</v>
      </c>
      <c r="H21" s="25">
        <v>10</v>
      </c>
      <c r="I21" s="25"/>
      <c r="J21" s="25"/>
      <c r="K21" s="26"/>
    </row>
    <row r="22" spans="1:11" ht="64.5" customHeight="1" x14ac:dyDescent="0.35">
      <c r="A22" s="21" t="s">
        <v>39</v>
      </c>
      <c r="B22" s="22" t="s">
        <v>40</v>
      </c>
      <c r="C22" s="22" t="s">
        <v>41</v>
      </c>
      <c r="D22" s="23" t="s">
        <v>42</v>
      </c>
      <c r="E22" s="23" t="s">
        <v>43</v>
      </c>
      <c r="F22" s="23" t="s">
        <v>44</v>
      </c>
      <c r="G22" s="24" t="s">
        <v>45</v>
      </c>
      <c r="H22" s="25">
        <v>10</v>
      </c>
      <c r="I22" s="25"/>
      <c r="J22" s="25"/>
      <c r="K22" s="26"/>
    </row>
    <row r="23" spans="1:11" ht="111" customHeight="1" x14ac:dyDescent="0.35">
      <c r="A23" s="21" t="s">
        <v>46</v>
      </c>
      <c r="B23" s="22" t="s">
        <v>47</v>
      </c>
      <c r="C23" s="22" t="s">
        <v>48</v>
      </c>
      <c r="D23" s="23" t="s">
        <v>49</v>
      </c>
      <c r="E23" s="23" t="s">
        <v>50</v>
      </c>
      <c r="F23" s="23" t="s">
        <v>51</v>
      </c>
      <c r="G23" s="24" t="s">
        <v>52</v>
      </c>
      <c r="H23" s="25">
        <v>10</v>
      </c>
      <c r="I23" s="25"/>
      <c r="J23" s="25"/>
      <c r="K23" s="26"/>
    </row>
    <row r="24" spans="1:11" ht="63.75" customHeight="1" x14ac:dyDescent="0.35">
      <c r="A24" s="21" t="s">
        <v>53</v>
      </c>
      <c r="B24" s="22" t="s">
        <v>54</v>
      </c>
      <c r="C24" s="22" t="s">
        <v>55</v>
      </c>
      <c r="D24" s="23" t="s">
        <v>49</v>
      </c>
      <c r="E24" s="23" t="s">
        <v>50</v>
      </c>
      <c r="F24" s="23" t="s">
        <v>56</v>
      </c>
      <c r="G24" s="24" t="s">
        <v>57</v>
      </c>
      <c r="H24" s="25">
        <v>10</v>
      </c>
      <c r="I24" s="25"/>
      <c r="J24" s="25"/>
      <c r="K24" s="26"/>
    </row>
    <row r="25" spans="1:11" ht="107.25" customHeight="1" x14ac:dyDescent="0.35">
      <c r="A25" s="21" t="s">
        <v>58</v>
      </c>
      <c r="B25" s="22" t="s">
        <v>59</v>
      </c>
      <c r="C25" s="22" t="s">
        <v>60</v>
      </c>
      <c r="D25" s="23" t="s">
        <v>61</v>
      </c>
      <c r="E25" s="24" t="s">
        <v>62</v>
      </c>
      <c r="F25" s="24" t="s">
        <v>63</v>
      </c>
      <c r="G25" s="24" t="s">
        <v>64</v>
      </c>
      <c r="H25" s="25">
        <v>10</v>
      </c>
      <c r="I25" s="25"/>
      <c r="J25" s="25"/>
      <c r="K25" s="26"/>
    </row>
    <row r="26" spans="1:11" ht="24" customHeight="1" x14ac:dyDescent="0.35">
      <c r="A26" s="343" t="s">
        <v>65</v>
      </c>
      <c r="B26" s="340"/>
      <c r="C26" s="333"/>
      <c r="D26" s="27"/>
      <c r="E26" s="27"/>
      <c r="F26" s="27"/>
      <c r="G26" s="28"/>
      <c r="H26" s="19">
        <f>SUM(H27:H29)</f>
        <v>24</v>
      </c>
      <c r="I26" s="19">
        <f>(H26/3)*10</f>
        <v>80</v>
      </c>
      <c r="J26" s="19">
        <v>0.05</v>
      </c>
      <c r="K26" s="20">
        <f>I26*J26</f>
        <v>4</v>
      </c>
    </row>
    <row r="27" spans="1:11" ht="96" customHeight="1" x14ac:dyDescent="0.35">
      <c r="A27" s="21" t="s">
        <v>23</v>
      </c>
      <c r="B27" s="22" t="s">
        <v>66</v>
      </c>
      <c r="C27" s="22" t="s">
        <v>67</v>
      </c>
      <c r="D27" s="23" t="s">
        <v>49</v>
      </c>
      <c r="E27" s="29" t="s">
        <v>68</v>
      </c>
      <c r="F27" s="23" t="s">
        <v>69</v>
      </c>
      <c r="G27" s="29" t="s">
        <v>70</v>
      </c>
      <c r="H27" s="21">
        <v>10</v>
      </c>
      <c r="I27" s="30"/>
      <c r="J27" s="25">
        <v>0</v>
      </c>
      <c r="K27" s="26"/>
    </row>
    <row r="28" spans="1:11" ht="63.75" customHeight="1" x14ac:dyDescent="0.35">
      <c r="A28" s="21" t="s">
        <v>32</v>
      </c>
      <c r="B28" s="22" t="s">
        <v>71</v>
      </c>
      <c r="C28" s="22" t="s">
        <v>72</v>
      </c>
      <c r="D28" s="23" t="s">
        <v>49</v>
      </c>
      <c r="E28" s="23" t="s">
        <v>73</v>
      </c>
      <c r="F28" s="23" t="s">
        <v>74</v>
      </c>
      <c r="G28" s="23" t="s">
        <v>75</v>
      </c>
      <c r="H28" s="25">
        <v>10</v>
      </c>
      <c r="I28" s="25"/>
      <c r="J28" s="25">
        <v>0</v>
      </c>
      <c r="K28" s="26"/>
    </row>
    <row r="29" spans="1:11" ht="93.75" customHeight="1" x14ac:dyDescent="0.35">
      <c r="A29" s="21" t="s">
        <v>39</v>
      </c>
      <c r="B29" s="22" t="s">
        <v>76</v>
      </c>
      <c r="C29" s="22" t="s">
        <v>77</v>
      </c>
      <c r="D29" s="23" t="s">
        <v>78</v>
      </c>
      <c r="E29" s="23" t="s">
        <v>79</v>
      </c>
      <c r="F29" s="23" t="s">
        <v>80</v>
      </c>
      <c r="G29" s="23" t="s">
        <v>81</v>
      </c>
      <c r="H29" s="25">
        <v>4</v>
      </c>
      <c r="I29" s="25"/>
      <c r="J29" s="25">
        <v>0</v>
      </c>
      <c r="K29" s="26"/>
    </row>
    <row r="30" spans="1:11" ht="23.25" customHeight="1" x14ac:dyDescent="0.35">
      <c r="A30" s="343" t="s">
        <v>82</v>
      </c>
      <c r="B30" s="340"/>
      <c r="C30" s="333"/>
      <c r="D30" s="27"/>
      <c r="E30" s="27"/>
      <c r="F30" s="27"/>
      <c r="G30" s="28"/>
      <c r="H30" s="19">
        <f>SUM(H31:H35)</f>
        <v>50</v>
      </c>
      <c r="I30" s="19">
        <f>(H30/5)*10</f>
        <v>100</v>
      </c>
      <c r="J30" s="19">
        <v>0.1</v>
      </c>
      <c r="K30" s="20">
        <f>I30*J30</f>
        <v>10</v>
      </c>
    </row>
    <row r="31" spans="1:11" ht="75" customHeight="1" x14ac:dyDescent="0.35">
      <c r="A31" s="21" t="s">
        <v>23</v>
      </c>
      <c r="B31" s="23" t="s">
        <v>83</v>
      </c>
      <c r="C31" s="23" t="s">
        <v>84</v>
      </c>
      <c r="D31" s="23" t="s">
        <v>85</v>
      </c>
      <c r="E31" s="23" t="s">
        <v>86</v>
      </c>
      <c r="F31" s="23" t="s">
        <v>87</v>
      </c>
      <c r="G31" s="24" t="s">
        <v>88</v>
      </c>
      <c r="H31" s="25">
        <v>10</v>
      </c>
      <c r="I31" s="25"/>
      <c r="J31" s="31">
        <v>0</v>
      </c>
      <c r="K31" s="26"/>
    </row>
    <row r="32" spans="1:11" ht="93" customHeight="1" x14ac:dyDescent="0.35">
      <c r="A32" s="26" t="s">
        <v>32</v>
      </c>
      <c r="B32" s="23" t="s">
        <v>89</v>
      </c>
      <c r="C32" s="23" t="s">
        <v>90</v>
      </c>
      <c r="D32" s="23" t="s">
        <v>91</v>
      </c>
      <c r="E32" s="23" t="s">
        <v>92</v>
      </c>
      <c r="F32" s="23" t="s">
        <v>93</v>
      </c>
      <c r="G32" s="24" t="s">
        <v>94</v>
      </c>
      <c r="H32" s="25">
        <v>10</v>
      </c>
      <c r="I32" s="25"/>
      <c r="J32" s="31">
        <v>0</v>
      </c>
      <c r="K32" s="26"/>
    </row>
    <row r="33" spans="1:11" ht="103.5" customHeight="1" x14ac:dyDescent="0.35">
      <c r="A33" s="32" t="s">
        <v>39</v>
      </c>
      <c r="B33" s="23" t="s">
        <v>95</v>
      </c>
      <c r="C33" s="33" t="s">
        <v>96</v>
      </c>
      <c r="D33" s="23" t="s">
        <v>97</v>
      </c>
      <c r="E33" s="23" t="s">
        <v>98</v>
      </c>
      <c r="F33" s="23" t="s">
        <v>99</v>
      </c>
      <c r="G33" s="23" t="s">
        <v>100</v>
      </c>
      <c r="H33" s="25">
        <v>10</v>
      </c>
      <c r="I33" s="25"/>
      <c r="J33" s="25">
        <v>0</v>
      </c>
      <c r="K33" s="26"/>
    </row>
    <row r="34" spans="1:11" ht="144" customHeight="1" x14ac:dyDescent="0.35">
      <c r="A34" s="32" t="s">
        <v>46</v>
      </c>
      <c r="B34" s="23" t="s">
        <v>101</v>
      </c>
      <c r="C34" s="23" t="s">
        <v>102</v>
      </c>
      <c r="D34" s="23" t="s">
        <v>103</v>
      </c>
      <c r="E34" s="23" t="s">
        <v>104</v>
      </c>
      <c r="F34" s="23" t="s">
        <v>105</v>
      </c>
      <c r="G34" s="23" t="s">
        <v>106</v>
      </c>
      <c r="H34" s="25">
        <v>10</v>
      </c>
      <c r="I34" s="25"/>
      <c r="J34" s="25">
        <v>0</v>
      </c>
      <c r="K34" s="26"/>
    </row>
    <row r="35" spans="1:11" ht="126" customHeight="1" x14ac:dyDescent="0.35">
      <c r="A35" s="34" t="s">
        <v>53</v>
      </c>
      <c r="B35" s="35" t="s">
        <v>107</v>
      </c>
      <c r="C35" s="24" t="s">
        <v>108</v>
      </c>
      <c r="D35" s="36" t="s">
        <v>109</v>
      </c>
      <c r="E35" s="37" t="s">
        <v>110</v>
      </c>
      <c r="F35" s="37" t="s">
        <v>111</v>
      </c>
      <c r="G35" s="38" t="s">
        <v>112</v>
      </c>
      <c r="H35" s="25">
        <v>10</v>
      </c>
      <c r="I35" s="39"/>
      <c r="J35" s="25">
        <v>0</v>
      </c>
      <c r="K35" s="26"/>
    </row>
    <row r="36" spans="1:11" ht="27.75" customHeight="1" x14ac:dyDescent="0.35">
      <c r="A36" s="344" t="s">
        <v>113</v>
      </c>
      <c r="B36" s="340"/>
      <c r="C36" s="340"/>
      <c r="D36" s="333"/>
      <c r="E36" s="27"/>
      <c r="F36" s="27"/>
      <c r="G36" s="28"/>
      <c r="H36" s="19">
        <f>SUM(H37+H43)</f>
        <v>60</v>
      </c>
      <c r="I36" s="19">
        <f>(H36/8)*10</f>
        <v>75</v>
      </c>
      <c r="J36" s="19">
        <v>0.1</v>
      </c>
      <c r="K36" s="20">
        <f>I36*J36</f>
        <v>7.5</v>
      </c>
    </row>
    <row r="37" spans="1:11" ht="27" customHeight="1" x14ac:dyDescent="0.35">
      <c r="A37" s="345" t="s">
        <v>114</v>
      </c>
      <c r="B37" s="340"/>
      <c r="C37" s="340"/>
      <c r="D37" s="333"/>
      <c r="E37" s="40"/>
      <c r="F37" s="40"/>
      <c r="G37" s="41"/>
      <c r="H37" s="42">
        <f>SUM(H38:H42)</f>
        <v>50</v>
      </c>
      <c r="I37" s="42"/>
      <c r="J37" s="42"/>
      <c r="K37" s="43"/>
    </row>
    <row r="38" spans="1:11" ht="76.5" customHeight="1" x14ac:dyDescent="0.35">
      <c r="A38" s="21" t="s">
        <v>23</v>
      </c>
      <c r="B38" s="22" t="s">
        <v>115</v>
      </c>
      <c r="C38" s="22" t="s">
        <v>116</v>
      </c>
      <c r="D38" s="22" t="s">
        <v>117</v>
      </c>
      <c r="E38" s="22" t="s">
        <v>118</v>
      </c>
      <c r="F38" s="22" t="s">
        <v>119</v>
      </c>
      <c r="G38" s="44" t="s">
        <v>120</v>
      </c>
      <c r="H38" s="25">
        <v>10</v>
      </c>
      <c r="I38" s="25"/>
      <c r="J38" s="25"/>
      <c r="K38" s="26"/>
    </row>
    <row r="39" spans="1:11" ht="64.5" customHeight="1" x14ac:dyDescent="0.35">
      <c r="A39" s="21" t="s">
        <v>32</v>
      </c>
      <c r="B39" s="22" t="s">
        <v>121</v>
      </c>
      <c r="C39" s="22" t="s">
        <v>122</v>
      </c>
      <c r="D39" s="22" t="s">
        <v>123</v>
      </c>
      <c r="E39" s="22" t="s">
        <v>124</v>
      </c>
      <c r="F39" s="22" t="s">
        <v>125</v>
      </c>
      <c r="G39" s="44" t="s">
        <v>126</v>
      </c>
      <c r="H39" s="25">
        <v>10</v>
      </c>
      <c r="I39" s="25"/>
      <c r="J39" s="25"/>
      <c r="K39" s="26"/>
    </row>
    <row r="40" spans="1:11" ht="56.25" customHeight="1" x14ac:dyDescent="0.35">
      <c r="A40" s="21" t="s">
        <v>39</v>
      </c>
      <c r="B40" s="22" t="s">
        <v>127</v>
      </c>
      <c r="C40" s="22" t="s">
        <v>128</v>
      </c>
      <c r="D40" s="22" t="s">
        <v>129</v>
      </c>
      <c r="E40" s="22" t="s">
        <v>130</v>
      </c>
      <c r="F40" s="22" t="s">
        <v>131</v>
      </c>
      <c r="G40" s="44" t="s">
        <v>132</v>
      </c>
      <c r="H40" s="25">
        <v>10</v>
      </c>
      <c r="I40" s="25"/>
      <c r="J40" s="25"/>
      <c r="K40" s="26"/>
    </row>
    <row r="41" spans="1:11" ht="47.25" customHeight="1" x14ac:dyDescent="0.35">
      <c r="A41" s="21" t="s">
        <v>46</v>
      </c>
      <c r="B41" s="22" t="s">
        <v>133</v>
      </c>
      <c r="C41" s="22" t="s">
        <v>134</v>
      </c>
      <c r="D41" s="22" t="s">
        <v>135</v>
      </c>
      <c r="E41" s="22" t="s">
        <v>136</v>
      </c>
      <c r="F41" s="22" t="s">
        <v>137</v>
      </c>
      <c r="G41" s="44" t="s">
        <v>138</v>
      </c>
      <c r="H41" s="25">
        <v>10</v>
      </c>
      <c r="I41" s="25"/>
      <c r="J41" s="25"/>
      <c r="K41" s="26"/>
    </row>
    <row r="42" spans="1:11" ht="66.75" customHeight="1" x14ac:dyDescent="0.35">
      <c r="A42" s="21" t="s">
        <v>53</v>
      </c>
      <c r="B42" s="22" t="s">
        <v>139</v>
      </c>
      <c r="C42" s="22" t="s">
        <v>140</v>
      </c>
      <c r="D42" s="22" t="s">
        <v>141</v>
      </c>
      <c r="E42" s="22" t="s">
        <v>130</v>
      </c>
      <c r="F42" s="22" t="s">
        <v>131</v>
      </c>
      <c r="G42" s="44" t="s">
        <v>132</v>
      </c>
      <c r="H42" s="25">
        <v>10</v>
      </c>
      <c r="I42" s="25"/>
      <c r="J42" s="25"/>
      <c r="K42" s="26"/>
    </row>
    <row r="43" spans="1:11" ht="27" customHeight="1" x14ac:dyDescent="0.35">
      <c r="A43" s="345" t="s">
        <v>142</v>
      </c>
      <c r="B43" s="340"/>
      <c r="C43" s="340"/>
      <c r="D43" s="333"/>
      <c r="E43" s="45"/>
      <c r="F43" s="45"/>
      <c r="G43" s="46"/>
      <c r="H43" s="42">
        <f>SUM(H44:H46)</f>
        <v>10</v>
      </c>
      <c r="I43" s="42"/>
      <c r="J43" s="42"/>
      <c r="K43" s="43"/>
    </row>
    <row r="44" spans="1:11" ht="409.5" customHeight="1" x14ac:dyDescent="0.35">
      <c r="A44" s="21" t="s">
        <v>23</v>
      </c>
      <c r="B44" s="24" t="s">
        <v>143</v>
      </c>
      <c r="C44" s="24" t="s">
        <v>144</v>
      </c>
      <c r="D44" s="44" t="s">
        <v>145</v>
      </c>
      <c r="E44" s="44" t="s">
        <v>146</v>
      </c>
      <c r="F44" s="44" t="s">
        <v>147</v>
      </c>
      <c r="G44" s="44" t="s">
        <v>148</v>
      </c>
      <c r="H44" s="25">
        <v>0</v>
      </c>
      <c r="I44" s="25"/>
      <c r="J44" s="25"/>
      <c r="K44" s="26"/>
    </row>
    <row r="45" spans="1:11" ht="65.25" customHeight="1" x14ac:dyDescent="0.35">
      <c r="A45" s="21" t="s">
        <v>32</v>
      </c>
      <c r="B45" s="47" t="s">
        <v>149</v>
      </c>
      <c r="C45" s="47" t="s">
        <v>150</v>
      </c>
      <c r="D45" s="48" t="s">
        <v>151</v>
      </c>
      <c r="E45" s="22" t="s">
        <v>152</v>
      </c>
      <c r="F45" s="22" t="s">
        <v>153</v>
      </c>
      <c r="G45" s="44" t="s">
        <v>154</v>
      </c>
      <c r="H45" s="25">
        <v>0</v>
      </c>
      <c r="I45" s="25"/>
      <c r="J45" s="25"/>
      <c r="K45" s="26"/>
    </row>
    <row r="46" spans="1:11" ht="409.5" customHeight="1" x14ac:dyDescent="0.35">
      <c r="A46" s="25" t="s">
        <v>39</v>
      </c>
      <c r="B46" s="47" t="s">
        <v>155</v>
      </c>
      <c r="C46" s="47" t="s">
        <v>156</v>
      </c>
      <c r="D46" s="23" t="s">
        <v>157</v>
      </c>
      <c r="E46" s="49" t="s">
        <v>158</v>
      </c>
      <c r="F46" s="22" t="s">
        <v>159</v>
      </c>
      <c r="G46" s="22" t="s">
        <v>160</v>
      </c>
      <c r="H46" s="25">
        <v>10</v>
      </c>
      <c r="I46" s="25"/>
      <c r="J46" s="25"/>
      <c r="K46" s="26"/>
    </row>
    <row r="47" spans="1:11" ht="28.5" customHeight="1" x14ac:dyDescent="0.35">
      <c r="A47" s="343" t="s">
        <v>161</v>
      </c>
      <c r="B47" s="340"/>
      <c r="C47" s="333"/>
      <c r="D47" s="27"/>
      <c r="E47" s="27"/>
      <c r="F47" s="27"/>
      <c r="G47" s="28"/>
      <c r="H47" s="19">
        <f>H48+H56+H60+H65+H70+H74+H79</f>
        <v>265</v>
      </c>
      <c r="I47" s="19">
        <f>(H47/28)*10</f>
        <v>94.642857142857139</v>
      </c>
      <c r="J47" s="19">
        <v>0.15</v>
      </c>
      <c r="K47" s="20">
        <f>I47*J47</f>
        <v>14.196428571428571</v>
      </c>
    </row>
    <row r="48" spans="1:11" ht="30" customHeight="1" x14ac:dyDescent="0.35">
      <c r="A48" s="346" t="s">
        <v>162</v>
      </c>
      <c r="B48" s="340"/>
      <c r="C48" s="333"/>
      <c r="D48" s="40"/>
      <c r="E48" s="40"/>
      <c r="F48" s="40"/>
      <c r="G48" s="41"/>
      <c r="H48" s="42">
        <f>SUM(H49:H55)</f>
        <v>70</v>
      </c>
      <c r="I48" s="42"/>
      <c r="J48" s="42"/>
      <c r="K48" s="43"/>
    </row>
    <row r="49" spans="1:12" ht="46.5" customHeight="1" x14ac:dyDescent="0.35">
      <c r="A49" s="50" t="s">
        <v>23</v>
      </c>
      <c r="B49" s="51" t="s">
        <v>163</v>
      </c>
      <c r="C49" s="51" t="s">
        <v>164</v>
      </c>
      <c r="D49" s="51" t="s">
        <v>165</v>
      </c>
      <c r="E49" s="51" t="s">
        <v>166</v>
      </c>
      <c r="F49" s="51" t="s">
        <v>167</v>
      </c>
      <c r="G49" s="51" t="s">
        <v>168</v>
      </c>
      <c r="H49" s="30">
        <v>10</v>
      </c>
      <c r="I49" s="34"/>
      <c r="J49" s="25"/>
      <c r="K49" s="26"/>
      <c r="L49" s="52" t="s">
        <v>169</v>
      </c>
    </row>
    <row r="50" spans="1:12" ht="76.5" customHeight="1" x14ac:dyDescent="0.35">
      <c r="A50" s="53" t="s">
        <v>32</v>
      </c>
      <c r="B50" s="54" t="s">
        <v>170</v>
      </c>
      <c r="C50" s="54" t="s">
        <v>171</v>
      </c>
      <c r="D50" s="54" t="s">
        <v>172</v>
      </c>
      <c r="E50" s="54" t="s">
        <v>173</v>
      </c>
      <c r="F50" s="54" t="s">
        <v>174</v>
      </c>
      <c r="G50" s="54" t="s">
        <v>175</v>
      </c>
      <c r="H50" s="30">
        <v>10</v>
      </c>
      <c r="I50" s="55"/>
      <c r="J50" s="25"/>
      <c r="K50" s="26"/>
      <c r="L50" s="52" t="s">
        <v>169</v>
      </c>
    </row>
    <row r="51" spans="1:12" ht="61.5" customHeight="1" x14ac:dyDescent="0.35">
      <c r="A51" s="53" t="s">
        <v>39</v>
      </c>
      <c r="B51" s="54" t="s">
        <v>176</v>
      </c>
      <c r="C51" s="56" t="s">
        <v>177</v>
      </c>
      <c r="D51" s="54" t="s">
        <v>178</v>
      </c>
      <c r="E51" s="54" t="s">
        <v>179</v>
      </c>
      <c r="F51" s="54" t="s">
        <v>180</v>
      </c>
      <c r="G51" s="54" t="s">
        <v>181</v>
      </c>
      <c r="H51" s="30">
        <v>10</v>
      </c>
      <c r="I51" s="55"/>
      <c r="J51" s="25"/>
      <c r="K51" s="26"/>
      <c r="L51" s="52" t="s">
        <v>169</v>
      </c>
    </row>
    <row r="52" spans="1:12" ht="63.75" customHeight="1" x14ac:dyDescent="0.35">
      <c r="A52" s="53" t="s">
        <v>46</v>
      </c>
      <c r="B52" s="57" t="s">
        <v>182</v>
      </c>
      <c r="C52" s="58" t="s">
        <v>183</v>
      </c>
      <c r="D52" s="54" t="s">
        <v>184</v>
      </c>
      <c r="E52" s="54" t="s">
        <v>185</v>
      </c>
      <c r="F52" s="54" t="s">
        <v>186</v>
      </c>
      <c r="G52" s="54" t="s">
        <v>187</v>
      </c>
      <c r="H52" s="30">
        <v>10</v>
      </c>
      <c r="I52" s="55"/>
      <c r="J52" s="25"/>
      <c r="K52" s="26"/>
    </row>
    <row r="53" spans="1:12" ht="49.5" customHeight="1" x14ac:dyDescent="0.35">
      <c r="A53" s="53" t="s">
        <v>53</v>
      </c>
      <c r="B53" s="54" t="s">
        <v>188</v>
      </c>
      <c r="C53" s="54" t="s">
        <v>189</v>
      </c>
      <c r="D53" s="54" t="s">
        <v>190</v>
      </c>
      <c r="E53" s="54" t="s">
        <v>191</v>
      </c>
      <c r="F53" s="54" t="s">
        <v>192</v>
      </c>
      <c r="G53" s="54" t="s">
        <v>193</v>
      </c>
      <c r="H53" s="30">
        <v>10</v>
      </c>
      <c r="I53" s="55"/>
      <c r="J53" s="25"/>
      <c r="K53" s="26"/>
    </row>
    <row r="54" spans="1:12" ht="62.25" customHeight="1" x14ac:dyDescent="0.35">
      <c r="A54" s="59" t="s">
        <v>58</v>
      </c>
      <c r="B54" s="56" t="s">
        <v>194</v>
      </c>
      <c r="C54" s="60" t="s">
        <v>195</v>
      </c>
      <c r="D54" s="56" t="s">
        <v>196</v>
      </c>
      <c r="E54" s="56" t="s">
        <v>197</v>
      </c>
      <c r="F54" s="56" t="s">
        <v>198</v>
      </c>
      <c r="G54" s="56" t="s">
        <v>199</v>
      </c>
      <c r="H54" s="30">
        <v>10</v>
      </c>
      <c r="I54" s="61"/>
      <c r="J54" s="25"/>
      <c r="K54" s="26"/>
      <c r="L54" s="52" t="s">
        <v>200</v>
      </c>
    </row>
    <row r="55" spans="1:12" ht="64.5" customHeight="1" x14ac:dyDescent="0.35">
      <c r="A55" s="50" t="s">
        <v>201</v>
      </c>
      <c r="B55" s="58" t="s">
        <v>202</v>
      </c>
      <c r="C55" s="36" t="s">
        <v>203</v>
      </c>
      <c r="D55" s="58" t="s">
        <v>204</v>
      </c>
      <c r="E55" s="58" t="s">
        <v>205</v>
      </c>
      <c r="F55" s="58" t="s">
        <v>206</v>
      </c>
      <c r="G55" s="58" t="s">
        <v>207</v>
      </c>
      <c r="H55" s="30">
        <v>10</v>
      </c>
      <c r="I55" s="34"/>
      <c r="J55" s="21"/>
      <c r="K55" s="26"/>
    </row>
    <row r="56" spans="1:12" ht="25.5" customHeight="1" x14ac:dyDescent="0.35">
      <c r="A56" s="346" t="s">
        <v>208</v>
      </c>
      <c r="B56" s="340"/>
      <c r="C56" s="333"/>
      <c r="D56" s="40"/>
      <c r="E56" s="40"/>
      <c r="F56" s="40"/>
      <c r="G56" s="41"/>
      <c r="H56" s="42">
        <f>SUM(H57:H59)</f>
        <v>30</v>
      </c>
      <c r="I56" s="42"/>
      <c r="J56" s="42"/>
      <c r="K56" s="43"/>
    </row>
    <row r="57" spans="1:12" ht="48" customHeight="1" x14ac:dyDescent="0.35">
      <c r="A57" s="50" t="s">
        <v>23</v>
      </c>
      <c r="B57" s="37" t="s">
        <v>209</v>
      </c>
      <c r="C57" s="51" t="s">
        <v>210</v>
      </c>
      <c r="D57" s="51" t="s">
        <v>211</v>
      </c>
      <c r="E57" s="51" t="s">
        <v>212</v>
      </c>
      <c r="F57" s="51" t="s">
        <v>213</v>
      </c>
      <c r="G57" s="51" t="s">
        <v>214</v>
      </c>
      <c r="H57" s="30">
        <v>10</v>
      </c>
      <c r="I57" s="62"/>
      <c r="J57" s="25"/>
      <c r="K57" s="26"/>
      <c r="L57" s="52" t="s">
        <v>169</v>
      </c>
    </row>
    <row r="58" spans="1:12" ht="49.5" customHeight="1" x14ac:dyDescent="0.35">
      <c r="A58" s="53" t="s">
        <v>32</v>
      </c>
      <c r="B58" s="63" t="s">
        <v>215</v>
      </c>
      <c r="C58" s="54" t="s">
        <v>216</v>
      </c>
      <c r="D58" s="54" t="s">
        <v>217</v>
      </c>
      <c r="E58" s="54" t="s">
        <v>218</v>
      </c>
      <c r="F58" s="54" t="s">
        <v>219</v>
      </c>
      <c r="G58" s="54" t="s">
        <v>220</v>
      </c>
      <c r="H58" s="30">
        <v>10</v>
      </c>
      <c r="I58" s="64"/>
      <c r="J58" s="25"/>
      <c r="K58" s="26"/>
      <c r="L58" s="52" t="s">
        <v>169</v>
      </c>
    </row>
    <row r="59" spans="1:12" ht="46.5" customHeight="1" x14ac:dyDescent="0.35">
      <c r="A59" s="65" t="s">
        <v>39</v>
      </c>
      <c r="B59" s="66" t="s">
        <v>221</v>
      </c>
      <c r="C59" s="66" t="s">
        <v>222</v>
      </c>
      <c r="D59" s="67" t="s">
        <v>223</v>
      </c>
      <c r="E59" s="67" t="s">
        <v>224</v>
      </c>
      <c r="F59" s="66" t="s">
        <v>225</v>
      </c>
      <c r="G59" s="66" t="s">
        <v>226</v>
      </c>
      <c r="H59" s="30">
        <v>10</v>
      </c>
      <c r="I59" s="68"/>
      <c r="J59" s="69"/>
      <c r="K59" s="26"/>
      <c r="L59" s="52" t="s">
        <v>169</v>
      </c>
    </row>
    <row r="60" spans="1:12" ht="24" customHeight="1" x14ac:dyDescent="0.35">
      <c r="A60" s="346" t="s">
        <v>227</v>
      </c>
      <c r="B60" s="340"/>
      <c r="C60" s="333"/>
      <c r="D60" s="40"/>
      <c r="E60" s="40"/>
      <c r="F60" s="40"/>
      <c r="G60" s="41"/>
      <c r="H60" s="42">
        <f>SUM(H61:H64)</f>
        <v>34</v>
      </c>
      <c r="I60" s="42"/>
      <c r="J60" s="42"/>
      <c r="K60" s="43"/>
    </row>
    <row r="61" spans="1:12" ht="57" customHeight="1" x14ac:dyDescent="0.35">
      <c r="A61" s="70" t="s">
        <v>23</v>
      </c>
      <c r="B61" s="58" t="s">
        <v>228</v>
      </c>
      <c r="C61" s="51" t="s">
        <v>229</v>
      </c>
      <c r="D61" s="51" t="s">
        <v>230</v>
      </c>
      <c r="E61" s="51" t="s">
        <v>231</v>
      </c>
      <c r="F61" s="51" t="s">
        <v>232</v>
      </c>
      <c r="G61" s="51" t="s">
        <v>233</v>
      </c>
      <c r="H61" s="30">
        <v>7</v>
      </c>
      <c r="I61" s="34"/>
      <c r="J61" s="25"/>
      <c r="K61" s="26"/>
      <c r="L61" s="52" t="s">
        <v>234</v>
      </c>
    </row>
    <row r="62" spans="1:12" ht="51.75" customHeight="1" x14ac:dyDescent="0.35">
      <c r="A62" s="71" t="s">
        <v>32</v>
      </c>
      <c r="B62" s="72" t="s">
        <v>235</v>
      </c>
      <c r="C62" s="54" t="s">
        <v>236</v>
      </c>
      <c r="D62" s="54" t="s">
        <v>237</v>
      </c>
      <c r="E62" s="54" t="s">
        <v>238</v>
      </c>
      <c r="F62" s="54" t="s">
        <v>239</v>
      </c>
      <c r="G62" s="54" t="s">
        <v>240</v>
      </c>
      <c r="H62" s="30">
        <v>10</v>
      </c>
      <c r="I62" s="55"/>
      <c r="J62" s="25"/>
      <c r="K62" s="26"/>
      <c r="L62" s="52" t="s">
        <v>169</v>
      </c>
    </row>
    <row r="63" spans="1:12" ht="37.5" customHeight="1" x14ac:dyDescent="0.35">
      <c r="A63" s="73" t="s">
        <v>39</v>
      </c>
      <c r="B63" s="72" t="s">
        <v>241</v>
      </c>
      <c r="C63" s="54" t="s">
        <v>242</v>
      </c>
      <c r="D63" s="54" t="s">
        <v>243</v>
      </c>
      <c r="E63" s="54" t="s">
        <v>244</v>
      </c>
      <c r="F63" s="54" t="s">
        <v>245</v>
      </c>
      <c r="G63" s="54" t="s">
        <v>246</v>
      </c>
      <c r="H63" s="30">
        <v>10</v>
      </c>
      <c r="I63" s="55"/>
      <c r="J63" s="25"/>
      <c r="K63" s="26"/>
      <c r="L63" s="52" t="s">
        <v>169</v>
      </c>
    </row>
    <row r="64" spans="1:12" ht="49.5" customHeight="1" x14ac:dyDescent="0.35">
      <c r="A64" s="50" t="s">
        <v>46</v>
      </c>
      <c r="B64" s="54" t="s">
        <v>247</v>
      </c>
      <c r="C64" s="54" t="s">
        <v>248</v>
      </c>
      <c r="D64" s="54" t="s">
        <v>249</v>
      </c>
      <c r="E64" s="54" t="s">
        <v>250</v>
      </c>
      <c r="F64" s="54" t="s">
        <v>251</v>
      </c>
      <c r="G64" s="54" t="s">
        <v>252</v>
      </c>
      <c r="H64" s="30">
        <v>7</v>
      </c>
      <c r="I64" s="55"/>
      <c r="J64" s="25"/>
      <c r="K64" s="26"/>
      <c r="L64" s="52" t="s">
        <v>253</v>
      </c>
    </row>
    <row r="65" spans="1:12" ht="25.5" customHeight="1" x14ac:dyDescent="0.35">
      <c r="A65" s="346" t="s">
        <v>254</v>
      </c>
      <c r="B65" s="340"/>
      <c r="C65" s="333"/>
      <c r="D65" s="40"/>
      <c r="E65" s="40"/>
      <c r="F65" s="40"/>
      <c r="G65" s="41"/>
      <c r="H65" s="42">
        <f>SUM(H66:H69)</f>
        <v>31</v>
      </c>
      <c r="I65" s="42"/>
      <c r="J65" s="42"/>
      <c r="K65" s="43"/>
    </row>
    <row r="66" spans="1:12" ht="33" customHeight="1" x14ac:dyDescent="0.35">
      <c r="A66" s="21" t="s">
        <v>23</v>
      </c>
      <c r="B66" s="58" t="s">
        <v>255</v>
      </c>
      <c r="C66" s="51" t="s">
        <v>256</v>
      </c>
      <c r="D66" s="51" t="s">
        <v>257</v>
      </c>
      <c r="E66" s="51" t="s">
        <v>258</v>
      </c>
      <c r="F66" s="51" t="s">
        <v>259</v>
      </c>
      <c r="G66" s="51" t="s">
        <v>260</v>
      </c>
      <c r="H66" s="30">
        <v>10</v>
      </c>
      <c r="I66" s="34"/>
      <c r="J66" s="25"/>
      <c r="K66" s="26"/>
      <c r="L66" s="52" t="s">
        <v>261</v>
      </c>
    </row>
    <row r="67" spans="1:12" ht="81" customHeight="1" x14ac:dyDescent="0.35">
      <c r="A67" s="21" t="s">
        <v>32</v>
      </c>
      <c r="B67" s="72" t="s">
        <v>262</v>
      </c>
      <c r="C67" s="54" t="s">
        <v>263</v>
      </c>
      <c r="D67" s="54" t="s">
        <v>264</v>
      </c>
      <c r="E67" s="54" t="s">
        <v>265</v>
      </c>
      <c r="F67" s="54" t="s">
        <v>266</v>
      </c>
      <c r="G67" s="54" t="s">
        <v>267</v>
      </c>
      <c r="H67" s="74">
        <v>7</v>
      </c>
      <c r="I67" s="55"/>
      <c r="J67" s="25"/>
      <c r="K67" s="26"/>
    </row>
    <row r="68" spans="1:12" ht="45.75" customHeight="1" x14ac:dyDescent="0.35">
      <c r="A68" s="21" t="s">
        <v>39</v>
      </c>
      <c r="B68" s="72" t="s">
        <v>268</v>
      </c>
      <c r="C68" s="54" t="s">
        <v>269</v>
      </c>
      <c r="D68" s="54" t="s">
        <v>270</v>
      </c>
      <c r="E68" s="54" t="s">
        <v>271</v>
      </c>
      <c r="F68" s="54" t="s">
        <v>272</v>
      </c>
      <c r="G68" s="54" t="s">
        <v>273</v>
      </c>
      <c r="H68" s="74">
        <v>7</v>
      </c>
      <c r="I68" s="55"/>
      <c r="J68" s="25"/>
      <c r="K68" s="26"/>
    </row>
    <row r="69" spans="1:12" ht="48.75" customHeight="1" x14ac:dyDescent="0.35">
      <c r="A69" s="21" t="s">
        <v>46</v>
      </c>
      <c r="B69" s="72" t="s">
        <v>274</v>
      </c>
      <c r="C69" s="54" t="s">
        <v>275</v>
      </c>
      <c r="D69" s="54" t="s">
        <v>276</v>
      </c>
      <c r="E69" s="54" t="s">
        <v>277</v>
      </c>
      <c r="F69" s="54" t="s">
        <v>278</v>
      </c>
      <c r="G69" s="54" t="s">
        <v>279</v>
      </c>
      <c r="H69" s="74">
        <v>7</v>
      </c>
      <c r="I69" s="55"/>
      <c r="J69" s="25"/>
      <c r="K69" s="26"/>
    </row>
    <row r="70" spans="1:12" ht="24" customHeight="1" x14ac:dyDescent="0.35">
      <c r="A70" s="346" t="s">
        <v>280</v>
      </c>
      <c r="B70" s="340"/>
      <c r="C70" s="333"/>
      <c r="D70" s="40"/>
      <c r="E70" s="40"/>
      <c r="F70" s="40"/>
      <c r="G70" s="41"/>
      <c r="H70" s="42">
        <f>SUM(H71:H73)</f>
        <v>30</v>
      </c>
      <c r="I70" s="42"/>
      <c r="J70" s="42"/>
      <c r="K70" s="43"/>
    </row>
    <row r="71" spans="1:12" ht="48.75" customHeight="1" x14ac:dyDescent="0.35">
      <c r="A71" s="21" t="s">
        <v>23</v>
      </c>
      <c r="B71" s="36" t="s">
        <v>281</v>
      </c>
      <c r="C71" s="37" t="s">
        <v>282</v>
      </c>
      <c r="D71" s="37" t="s">
        <v>283</v>
      </c>
      <c r="E71" s="37" t="s">
        <v>284</v>
      </c>
      <c r="F71" s="37" t="s">
        <v>285</v>
      </c>
      <c r="G71" s="37" t="s">
        <v>286</v>
      </c>
      <c r="H71" s="30">
        <v>10</v>
      </c>
      <c r="I71" s="34"/>
      <c r="J71" s="25"/>
      <c r="K71" s="26"/>
    </row>
    <row r="72" spans="1:12" ht="60.75" customHeight="1" x14ac:dyDescent="0.35">
      <c r="A72" s="21" t="s">
        <v>32</v>
      </c>
      <c r="B72" s="75" t="s">
        <v>287</v>
      </c>
      <c r="C72" s="63" t="s">
        <v>288</v>
      </c>
      <c r="D72" s="63" t="s">
        <v>289</v>
      </c>
      <c r="E72" s="63" t="s">
        <v>290</v>
      </c>
      <c r="F72" s="63" t="s">
        <v>291</v>
      </c>
      <c r="G72" s="63" t="s">
        <v>292</v>
      </c>
      <c r="H72" s="30">
        <v>10</v>
      </c>
      <c r="I72" s="55"/>
      <c r="J72" s="25"/>
      <c r="K72" s="26"/>
    </row>
    <row r="73" spans="1:12" ht="48" customHeight="1" x14ac:dyDescent="0.35">
      <c r="A73" s="21" t="s">
        <v>39</v>
      </c>
      <c r="B73" s="76" t="s">
        <v>293</v>
      </c>
      <c r="C73" s="63" t="s">
        <v>294</v>
      </c>
      <c r="D73" s="63" t="s">
        <v>295</v>
      </c>
      <c r="E73" s="63" t="s">
        <v>296</v>
      </c>
      <c r="F73" s="63" t="s">
        <v>297</v>
      </c>
      <c r="G73" s="63" t="s">
        <v>298</v>
      </c>
      <c r="H73" s="30">
        <v>10</v>
      </c>
      <c r="I73" s="55"/>
      <c r="J73" s="25"/>
      <c r="K73" s="26"/>
    </row>
    <row r="74" spans="1:12" ht="24" customHeight="1" x14ac:dyDescent="0.35">
      <c r="A74" s="346" t="s">
        <v>299</v>
      </c>
      <c r="B74" s="340"/>
      <c r="C74" s="333"/>
      <c r="D74" s="40"/>
      <c r="E74" s="40"/>
      <c r="F74" s="40"/>
      <c r="G74" s="41"/>
      <c r="H74" s="42">
        <f>SUM(H75:H78)</f>
        <v>40</v>
      </c>
      <c r="I74" s="42"/>
      <c r="J74" s="42"/>
      <c r="K74" s="43"/>
      <c r="L74" s="52" t="s">
        <v>300</v>
      </c>
    </row>
    <row r="75" spans="1:12" ht="49.5" customHeight="1" x14ac:dyDescent="0.35">
      <c r="A75" s="50" t="s">
        <v>23</v>
      </c>
      <c r="B75" s="63" t="s">
        <v>301</v>
      </c>
      <c r="C75" s="54" t="s">
        <v>302</v>
      </c>
      <c r="D75" s="54" t="s">
        <v>303</v>
      </c>
      <c r="E75" s="54" t="s">
        <v>304</v>
      </c>
      <c r="F75" s="54" t="s">
        <v>305</v>
      </c>
      <c r="G75" s="54" t="s">
        <v>306</v>
      </c>
      <c r="H75" s="77">
        <v>10</v>
      </c>
      <c r="I75" s="55"/>
      <c r="J75" s="25"/>
      <c r="K75" s="26"/>
      <c r="L75" s="78" t="s">
        <v>307</v>
      </c>
    </row>
    <row r="76" spans="1:12" ht="49.5" customHeight="1" x14ac:dyDescent="0.35">
      <c r="A76" s="53" t="s">
        <v>32</v>
      </c>
      <c r="B76" s="63" t="s">
        <v>308</v>
      </c>
      <c r="C76" s="54" t="s">
        <v>309</v>
      </c>
      <c r="D76" s="54" t="s">
        <v>310</v>
      </c>
      <c r="E76" s="54" t="s">
        <v>311</v>
      </c>
      <c r="F76" s="54" t="s">
        <v>312</v>
      </c>
      <c r="G76" s="54" t="s">
        <v>313</v>
      </c>
      <c r="H76" s="77">
        <v>10</v>
      </c>
      <c r="I76" s="55"/>
      <c r="J76" s="25"/>
      <c r="K76" s="26"/>
      <c r="L76" s="78" t="s">
        <v>314</v>
      </c>
    </row>
    <row r="77" spans="1:12" ht="51" customHeight="1" x14ac:dyDescent="0.35">
      <c r="A77" s="53" t="s">
        <v>39</v>
      </c>
      <c r="B77" s="63" t="s">
        <v>315</v>
      </c>
      <c r="C77" s="54" t="s">
        <v>316</v>
      </c>
      <c r="D77" s="54" t="s">
        <v>223</v>
      </c>
      <c r="E77" s="54" t="s">
        <v>317</v>
      </c>
      <c r="F77" s="54" t="s">
        <v>318</v>
      </c>
      <c r="G77" s="63" t="s">
        <v>319</v>
      </c>
      <c r="H77" s="77">
        <v>10</v>
      </c>
      <c r="I77" s="55"/>
      <c r="J77" s="25"/>
      <c r="K77" s="26"/>
    </row>
    <row r="78" spans="1:12" ht="49.5" customHeight="1" x14ac:dyDescent="0.35">
      <c r="A78" s="53" t="s">
        <v>46</v>
      </c>
      <c r="B78" s="63" t="s">
        <v>320</v>
      </c>
      <c r="C78" s="54" t="s">
        <v>321</v>
      </c>
      <c r="D78" s="54" t="s">
        <v>322</v>
      </c>
      <c r="E78" s="54" t="s">
        <v>323</v>
      </c>
      <c r="F78" s="54" t="s">
        <v>324</v>
      </c>
      <c r="G78" s="63" t="s">
        <v>325</v>
      </c>
      <c r="H78" s="77">
        <v>10</v>
      </c>
      <c r="I78" s="55"/>
      <c r="J78" s="25"/>
      <c r="K78" s="26"/>
    </row>
    <row r="79" spans="1:12" ht="23.25" customHeight="1" x14ac:dyDescent="0.35">
      <c r="A79" s="346" t="s">
        <v>326</v>
      </c>
      <c r="B79" s="340"/>
      <c r="C79" s="333"/>
      <c r="D79" s="79"/>
      <c r="E79" s="79"/>
      <c r="F79" s="79"/>
      <c r="G79" s="80"/>
      <c r="H79" s="81">
        <f>SUM(H80:H82)</f>
        <v>30</v>
      </c>
      <c r="I79" s="82"/>
      <c r="J79" s="42"/>
      <c r="K79" s="43"/>
      <c r="L79" s="52" t="s">
        <v>300</v>
      </c>
    </row>
    <row r="80" spans="1:12" ht="96" customHeight="1" x14ac:dyDescent="0.35">
      <c r="A80" s="21" t="s">
        <v>23</v>
      </c>
      <c r="B80" s="36" t="s">
        <v>327</v>
      </c>
      <c r="C80" s="37" t="s">
        <v>328</v>
      </c>
      <c r="D80" s="37" t="s">
        <v>329</v>
      </c>
      <c r="E80" s="37" t="s">
        <v>330</v>
      </c>
      <c r="F80" s="37" t="s">
        <v>331</v>
      </c>
      <c r="G80" s="37" t="s">
        <v>332</v>
      </c>
      <c r="H80" s="77">
        <v>10</v>
      </c>
      <c r="I80" s="34"/>
      <c r="J80" s="25"/>
      <c r="K80" s="26"/>
      <c r="L80" s="78" t="s">
        <v>333</v>
      </c>
    </row>
    <row r="81" spans="1:12" ht="62.25" customHeight="1" x14ac:dyDescent="0.35">
      <c r="A81" s="21" t="s">
        <v>32</v>
      </c>
      <c r="B81" s="76" t="s">
        <v>334</v>
      </c>
      <c r="C81" s="63" t="s">
        <v>335</v>
      </c>
      <c r="D81" s="63" t="s">
        <v>336</v>
      </c>
      <c r="E81" s="63" t="s">
        <v>337</v>
      </c>
      <c r="F81" s="63" t="s">
        <v>338</v>
      </c>
      <c r="G81" s="63" t="s">
        <v>339</v>
      </c>
      <c r="H81" s="30">
        <v>10</v>
      </c>
      <c r="I81" s="55"/>
      <c r="J81" s="25"/>
      <c r="K81" s="26"/>
    </row>
    <row r="82" spans="1:12" ht="52.5" customHeight="1" x14ac:dyDescent="0.35">
      <c r="A82" s="53" t="s">
        <v>39</v>
      </c>
      <c r="B82" s="23" t="s">
        <v>340</v>
      </c>
      <c r="C82" s="22" t="s">
        <v>341</v>
      </c>
      <c r="D82" s="23" t="s">
        <v>342</v>
      </c>
      <c r="E82" s="23" t="s">
        <v>343</v>
      </c>
      <c r="F82" s="23" t="s">
        <v>344</v>
      </c>
      <c r="G82" s="23" t="s">
        <v>345</v>
      </c>
      <c r="H82" s="30">
        <v>10</v>
      </c>
      <c r="I82" s="25"/>
      <c r="J82" s="25"/>
      <c r="K82" s="26"/>
    </row>
    <row r="83" spans="1:12" ht="24.75" customHeight="1" x14ac:dyDescent="0.35">
      <c r="A83" s="343" t="s">
        <v>346</v>
      </c>
      <c r="B83" s="340"/>
      <c r="C83" s="333"/>
      <c r="D83" s="27"/>
      <c r="E83" s="27"/>
      <c r="F83" s="27"/>
      <c r="G83" s="27"/>
      <c r="H83" s="19">
        <f>SUM(H84:H89)</f>
        <v>60</v>
      </c>
      <c r="I83" s="19">
        <f>(H83/6)*10</f>
        <v>100</v>
      </c>
      <c r="J83" s="19">
        <v>0.05</v>
      </c>
      <c r="K83" s="20">
        <f>I83*J83</f>
        <v>5</v>
      </c>
    </row>
    <row r="84" spans="1:12" ht="37.5" customHeight="1" x14ac:dyDescent="0.35">
      <c r="A84" s="21" t="s">
        <v>23</v>
      </c>
      <c r="B84" s="22" t="s">
        <v>347</v>
      </c>
      <c r="C84" s="22" t="s">
        <v>348</v>
      </c>
      <c r="D84" s="22" t="s">
        <v>349</v>
      </c>
      <c r="E84" s="22" t="s">
        <v>350</v>
      </c>
      <c r="F84" s="22" t="s">
        <v>351</v>
      </c>
      <c r="G84" s="22" t="s">
        <v>352</v>
      </c>
      <c r="H84" s="25">
        <v>10</v>
      </c>
      <c r="I84" s="25"/>
      <c r="J84" s="31"/>
      <c r="K84" s="26"/>
    </row>
    <row r="85" spans="1:12" ht="75" customHeight="1" x14ac:dyDescent="0.35">
      <c r="A85" s="21" t="s">
        <v>32</v>
      </c>
      <c r="B85" s="22" t="s">
        <v>353</v>
      </c>
      <c r="C85" s="22" t="s">
        <v>354</v>
      </c>
      <c r="D85" s="22" t="s">
        <v>355</v>
      </c>
      <c r="E85" s="22" t="s">
        <v>356</v>
      </c>
      <c r="F85" s="22" t="s">
        <v>357</v>
      </c>
      <c r="G85" s="22" t="s">
        <v>358</v>
      </c>
      <c r="H85" s="25">
        <v>10</v>
      </c>
      <c r="I85" s="25"/>
      <c r="J85" s="31"/>
      <c r="K85" s="26"/>
    </row>
    <row r="86" spans="1:12" ht="46.5" customHeight="1" x14ac:dyDescent="0.35">
      <c r="A86" s="21" t="s">
        <v>39</v>
      </c>
      <c r="B86" s="22" t="s">
        <v>359</v>
      </c>
      <c r="C86" s="22" t="s">
        <v>360</v>
      </c>
      <c r="D86" s="22" t="s">
        <v>361</v>
      </c>
      <c r="E86" s="22" t="s">
        <v>362</v>
      </c>
      <c r="F86" s="22" t="s">
        <v>363</v>
      </c>
      <c r="G86" s="22" t="s">
        <v>364</v>
      </c>
      <c r="H86" s="25">
        <v>10</v>
      </c>
      <c r="I86" s="25"/>
      <c r="J86" s="31"/>
      <c r="K86" s="26"/>
    </row>
    <row r="87" spans="1:12" ht="81.75" customHeight="1" x14ac:dyDescent="0.35">
      <c r="A87" s="21" t="s">
        <v>46</v>
      </c>
      <c r="B87" s="22" t="s">
        <v>365</v>
      </c>
      <c r="C87" s="22" t="s">
        <v>366</v>
      </c>
      <c r="D87" s="22" t="s">
        <v>367</v>
      </c>
      <c r="E87" s="22" t="s">
        <v>368</v>
      </c>
      <c r="F87" s="22" t="s">
        <v>369</v>
      </c>
      <c r="G87" s="22" t="s">
        <v>370</v>
      </c>
      <c r="H87" s="25">
        <v>10</v>
      </c>
      <c r="I87" s="25"/>
      <c r="J87" s="31"/>
      <c r="K87" s="26"/>
    </row>
    <row r="88" spans="1:12" ht="57" customHeight="1" x14ac:dyDescent="0.35">
      <c r="A88" s="21" t="s">
        <v>53</v>
      </c>
      <c r="B88" s="22" t="s">
        <v>371</v>
      </c>
      <c r="C88" s="22" t="s">
        <v>372</v>
      </c>
      <c r="D88" s="22" t="s">
        <v>373</v>
      </c>
      <c r="E88" s="22" t="s">
        <v>374</v>
      </c>
      <c r="F88" s="22" t="s">
        <v>375</v>
      </c>
      <c r="G88" s="22" t="s">
        <v>376</v>
      </c>
      <c r="H88" s="25">
        <v>10</v>
      </c>
      <c r="I88" s="25"/>
      <c r="J88" s="31"/>
      <c r="K88" s="26"/>
    </row>
    <row r="89" spans="1:12" ht="52.5" customHeight="1" x14ac:dyDescent="0.35">
      <c r="A89" s="21" t="s">
        <v>58</v>
      </c>
      <c r="B89" s="22" t="s">
        <v>377</v>
      </c>
      <c r="C89" s="22" t="s">
        <v>378</v>
      </c>
      <c r="D89" s="22" t="s">
        <v>379</v>
      </c>
      <c r="E89" s="22" t="s">
        <v>380</v>
      </c>
      <c r="F89" s="22" t="s">
        <v>381</v>
      </c>
      <c r="G89" s="22" t="s">
        <v>382</v>
      </c>
      <c r="H89" s="25">
        <v>10</v>
      </c>
      <c r="I89" s="25"/>
      <c r="J89" s="31"/>
      <c r="K89" s="26"/>
    </row>
    <row r="90" spans="1:12" ht="21.75" customHeight="1" x14ac:dyDescent="0.35">
      <c r="A90" s="347" t="s">
        <v>383</v>
      </c>
      <c r="B90" s="340"/>
      <c r="C90" s="340"/>
      <c r="D90" s="340"/>
      <c r="E90" s="340"/>
      <c r="F90" s="340"/>
      <c r="G90" s="333"/>
      <c r="H90" s="83">
        <f>SUM(H91:H93)</f>
        <v>27</v>
      </c>
      <c r="I90" s="84">
        <f>(H90/3)*10</f>
        <v>90</v>
      </c>
      <c r="J90" s="19">
        <v>0.05</v>
      </c>
      <c r="K90" s="20">
        <f>I90*J90</f>
        <v>4.5</v>
      </c>
      <c r="L90" s="78" t="s">
        <v>169</v>
      </c>
    </row>
    <row r="91" spans="1:12" ht="78" customHeight="1" x14ac:dyDescent="0.35">
      <c r="A91" s="26" t="s">
        <v>23</v>
      </c>
      <c r="B91" s="22" t="s">
        <v>384</v>
      </c>
      <c r="C91" s="58" t="s">
        <v>385</v>
      </c>
      <c r="D91" s="23" t="s">
        <v>386</v>
      </c>
      <c r="E91" s="23" t="s">
        <v>387</v>
      </c>
      <c r="F91" s="23" t="s">
        <v>388</v>
      </c>
      <c r="G91" s="23" t="s">
        <v>389</v>
      </c>
      <c r="H91" s="25">
        <v>10</v>
      </c>
      <c r="I91" s="25"/>
      <c r="J91" s="25"/>
      <c r="K91" s="26"/>
    </row>
    <row r="92" spans="1:12" ht="54" customHeight="1" x14ac:dyDescent="0.35">
      <c r="A92" s="21" t="s">
        <v>32</v>
      </c>
      <c r="B92" s="22" t="s">
        <v>390</v>
      </c>
      <c r="C92" s="22" t="s">
        <v>391</v>
      </c>
      <c r="D92" s="23" t="s">
        <v>392</v>
      </c>
      <c r="E92" s="23" t="s">
        <v>393</v>
      </c>
      <c r="F92" s="23" t="s">
        <v>394</v>
      </c>
      <c r="G92" s="23" t="s">
        <v>395</v>
      </c>
      <c r="H92" s="69">
        <v>10</v>
      </c>
      <c r="I92" s="25"/>
      <c r="J92" s="25"/>
      <c r="K92" s="26"/>
      <c r="L92" s="78" t="s">
        <v>396</v>
      </c>
    </row>
    <row r="93" spans="1:12" ht="84.75" customHeight="1" x14ac:dyDescent="0.35">
      <c r="A93" s="25" t="s">
        <v>39</v>
      </c>
      <c r="B93" s="44" t="s">
        <v>397</v>
      </c>
      <c r="C93" s="85" t="s">
        <v>398</v>
      </c>
      <c r="D93" s="23" t="s">
        <v>392</v>
      </c>
      <c r="E93" s="24" t="s">
        <v>399</v>
      </c>
      <c r="F93" s="24" t="s">
        <v>400</v>
      </c>
      <c r="G93" s="24" t="s">
        <v>401</v>
      </c>
      <c r="H93" s="69">
        <v>7</v>
      </c>
      <c r="I93" s="25"/>
      <c r="J93" s="25"/>
      <c r="K93" s="26"/>
    </row>
    <row r="94" spans="1:12" ht="36" customHeight="1" x14ac:dyDescent="0.35">
      <c r="A94" s="347" t="s">
        <v>402</v>
      </c>
      <c r="B94" s="340"/>
      <c r="C94" s="340"/>
      <c r="D94" s="340"/>
      <c r="E94" s="340"/>
      <c r="F94" s="340"/>
      <c r="G94" s="340"/>
      <c r="H94" s="84">
        <f>SUM(H95+H107+H110+H114+H116)</f>
        <v>65</v>
      </c>
      <c r="I94" s="84">
        <f>(H94/16)*10</f>
        <v>40.625</v>
      </c>
      <c r="J94" s="19">
        <v>0.15</v>
      </c>
      <c r="K94" s="20">
        <f>I94*J94</f>
        <v>6.09375</v>
      </c>
    </row>
    <row r="95" spans="1:12" ht="33" customHeight="1" x14ac:dyDescent="0.35">
      <c r="A95" s="348" t="s">
        <v>403</v>
      </c>
      <c r="B95" s="340"/>
      <c r="C95" s="340"/>
      <c r="D95" s="340"/>
      <c r="E95" s="340"/>
      <c r="F95" s="340"/>
      <c r="G95" s="340"/>
      <c r="H95" s="86">
        <f>SUM(H96+H102)</f>
        <v>54</v>
      </c>
      <c r="I95" s="86"/>
      <c r="J95" s="42"/>
      <c r="K95" s="43"/>
    </row>
    <row r="96" spans="1:12" ht="33.75" customHeight="1" x14ac:dyDescent="0.35">
      <c r="A96" s="349" t="s">
        <v>404</v>
      </c>
      <c r="B96" s="340"/>
      <c r="C96" s="340"/>
      <c r="D96" s="340"/>
      <c r="E96" s="340"/>
      <c r="F96" s="340"/>
      <c r="G96" s="340"/>
      <c r="H96" s="87">
        <f>SUM(H97:H101)</f>
        <v>37</v>
      </c>
      <c r="I96" s="87"/>
      <c r="J96" s="88"/>
      <c r="K96" s="89"/>
    </row>
    <row r="97" spans="1:11" ht="79.5" customHeight="1" x14ac:dyDescent="0.35">
      <c r="A97" s="26" t="s">
        <v>23</v>
      </c>
      <c r="B97" s="23" t="s">
        <v>405</v>
      </c>
      <c r="C97" s="90" t="s">
        <v>406</v>
      </c>
      <c r="D97" s="23" t="s">
        <v>407</v>
      </c>
      <c r="E97" s="23" t="s">
        <v>408</v>
      </c>
      <c r="F97" s="23" t="s">
        <v>409</v>
      </c>
      <c r="G97" s="23" t="s">
        <v>410</v>
      </c>
      <c r="H97" s="25">
        <v>10</v>
      </c>
      <c r="I97" s="25"/>
      <c r="J97" s="25"/>
      <c r="K97" s="26"/>
    </row>
    <row r="98" spans="1:11" ht="89.25" customHeight="1" x14ac:dyDescent="0.35">
      <c r="A98" s="26" t="s">
        <v>32</v>
      </c>
      <c r="B98" s="23" t="s">
        <v>411</v>
      </c>
      <c r="C98" s="90" t="s">
        <v>412</v>
      </c>
      <c r="D98" s="23" t="s">
        <v>413</v>
      </c>
      <c r="E98" s="23" t="s">
        <v>414</v>
      </c>
      <c r="F98" s="23" t="s">
        <v>415</v>
      </c>
      <c r="G98" s="23" t="s">
        <v>416</v>
      </c>
      <c r="H98" s="25">
        <v>10</v>
      </c>
      <c r="I98" s="25"/>
      <c r="J98" s="25"/>
      <c r="K98" s="26"/>
    </row>
    <row r="99" spans="1:11" ht="45.75" customHeight="1" x14ac:dyDescent="0.35">
      <c r="A99" s="26" t="s">
        <v>39</v>
      </c>
      <c r="B99" s="23" t="s">
        <v>417</v>
      </c>
      <c r="C99" s="90" t="s">
        <v>418</v>
      </c>
      <c r="D99" s="23" t="s">
        <v>419</v>
      </c>
      <c r="E99" s="23" t="s">
        <v>420</v>
      </c>
      <c r="F99" s="23" t="s">
        <v>421</v>
      </c>
      <c r="G99" s="23" t="s">
        <v>422</v>
      </c>
      <c r="H99" s="25">
        <v>7</v>
      </c>
      <c r="I99" s="25"/>
      <c r="J99" s="25"/>
      <c r="K99" s="26"/>
    </row>
    <row r="100" spans="1:11" ht="106.5" customHeight="1" x14ac:dyDescent="0.35">
      <c r="A100" s="26" t="s">
        <v>46</v>
      </c>
      <c r="B100" s="48" t="s">
        <v>423</v>
      </c>
      <c r="C100" s="91" t="s">
        <v>424</v>
      </c>
      <c r="D100" s="23" t="s">
        <v>425</v>
      </c>
      <c r="E100" s="23" t="s">
        <v>426</v>
      </c>
      <c r="F100" s="23" t="s">
        <v>427</v>
      </c>
      <c r="G100" s="23" t="s">
        <v>428</v>
      </c>
      <c r="H100" s="25">
        <v>10</v>
      </c>
      <c r="I100" s="25"/>
      <c r="J100" s="25"/>
      <c r="K100" s="26"/>
    </row>
    <row r="101" spans="1:11" ht="61.5" customHeight="1" x14ac:dyDescent="0.35">
      <c r="A101" s="21" t="s">
        <v>53</v>
      </c>
      <c r="B101" s="22" t="s">
        <v>429</v>
      </c>
      <c r="C101" s="22" t="s">
        <v>430</v>
      </c>
      <c r="D101" s="23" t="s">
        <v>431</v>
      </c>
      <c r="E101" s="23" t="s">
        <v>432</v>
      </c>
      <c r="F101" s="23" t="s">
        <v>433</v>
      </c>
      <c r="G101" s="23" t="s">
        <v>434</v>
      </c>
      <c r="H101" s="25">
        <v>0</v>
      </c>
      <c r="I101" s="25"/>
      <c r="J101" s="25"/>
      <c r="K101" s="26"/>
    </row>
    <row r="102" spans="1:11" ht="24.75" customHeight="1" x14ac:dyDescent="0.35">
      <c r="A102" s="349" t="s">
        <v>435</v>
      </c>
      <c r="B102" s="340"/>
      <c r="C102" s="340"/>
      <c r="D102" s="340"/>
      <c r="E102" s="340"/>
      <c r="F102" s="340"/>
      <c r="G102" s="333"/>
      <c r="H102" s="92">
        <f>SUM(H103:H106)</f>
        <v>17</v>
      </c>
      <c r="I102" s="87"/>
      <c r="J102" s="88"/>
      <c r="K102" s="89"/>
    </row>
    <row r="103" spans="1:11" ht="207" customHeight="1" x14ac:dyDescent="0.35">
      <c r="A103" s="21" t="s">
        <v>23</v>
      </c>
      <c r="B103" s="23" t="s">
        <v>436</v>
      </c>
      <c r="C103" s="23" t="s">
        <v>437</v>
      </c>
      <c r="D103" s="23" t="s">
        <v>438</v>
      </c>
      <c r="E103" s="23" t="s">
        <v>439</v>
      </c>
      <c r="F103" s="23" t="s">
        <v>440</v>
      </c>
      <c r="G103" s="23" t="s">
        <v>441</v>
      </c>
      <c r="H103" s="25">
        <v>7</v>
      </c>
      <c r="I103" s="25"/>
      <c r="J103" s="34"/>
      <c r="K103" s="26"/>
    </row>
    <row r="104" spans="1:11" ht="202.5" customHeight="1" x14ac:dyDescent="0.35">
      <c r="A104" s="21" t="s">
        <v>32</v>
      </c>
      <c r="B104" s="23" t="s">
        <v>442</v>
      </c>
      <c r="C104" s="23" t="s">
        <v>443</v>
      </c>
      <c r="D104" s="23" t="s">
        <v>444</v>
      </c>
      <c r="E104" s="23" t="s">
        <v>445</v>
      </c>
      <c r="F104" s="23" t="s">
        <v>446</v>
      </c>
      <c r="G104" s="23" t="s">
        <v>447</v>
      </c>
      <c r="H104" s="25">
        <v>0</v>
      </c>
      <c r="I104" s="25"/>
      <c r="J104" s="34"/>
      <c r="K104" s="26"/>
    </row>
    <row r="105" spans="1:11" ht="214.5" customHeight="1" x14ac:dyDescent="0.35">
      <c r="A105" s="21" t="s">
        <v>39</v>
      </c>
      <c r="B105" s="23" t="s">
        <v>448</v>
      </c>
      <c r="C105" s="23" t="s">
        <v>449</v>
      </c>
      <c r="D105" s="23" t="s">
        <v>450</v>
      </c>
      <c r="E105" s="23" t="s">
        <v>451</v>
      </c>
      <c r="F105" s="23" t="s">
        <v>452</v>
      </c>
      <c r="G105" s="23" t="s">
        <v>453</v>
      </c>
      <c r="H105" s="25">
        <v>0</v>
      </c>
      <c r="I105" s="25"/>
      <c r="J105" s="34"/>
      <c r="K105" s="26"/>
    </row>
    <row r="106" spans="1:11" ht="93" customHeight="1" x14ac:dyDescent="0.35">
      <c r="A106" s="21" t="s">
        <v>46</v>
      </c>
      <c r="B106" s="23" t="s">
        <v>454</v>
      </c>
      <c r="C106" s="23" t="s">
        <v>455</v>
      </c>
      <c r="D106" s="23" t="s">
        <v>456</v>
      </c>
      <c r="E106" s="23" t="s">
        <v>457</v>
      </c>
      <c r="F106" s="23" t="s">
        <v>458</v>
      </c>
      <c r="G106" s="23" t="s">
        <v>459</v>
      </c>
      <c r="H106" s="25">
        <v>10</v>
      </c>
      <c r="I106" s="25"/>
      <c r="J106" s="34"/>
      <c r="K106" s="26"/>
    </row>
    <row r="107" spans="1:11" ht="30" customHeight="1" x14ac:dyDescent="0.35">
      <c r="A107" s="348" t="s">
        <v>460</v>
      </c>
      <c r="B107" s="340"/>
      <c r="C107" s="340"/>
      <c r="D107" s="340"/>
      <c r="E107" s="340"/>
      <c r="F107" s="340"/>
      <c r="G107" s="333"/>
      <c r="H107" s="93">
        <f>SUM(H108:H109)</f>
        <v>0</v>
      </c>
      <c r="I107" s="86"/>
      <c r="J107" s="42"/>
      <c r="K107" s="43"/>
    </row>
    <row r="108" spans="1:11" ht="141" customHeight="1" x14ac:dyDescent="0.35">
      <c r="A108" s="21" t="s">
        <v>23</v>
      </c>
      <c r="B108" s="22" t="s">
        <v>461</v>
      </c>
      <c r="C108" s="22" t="s">
        <v>462</v>
      </c>
      <c r="D108" s="23" t="s">
        <v>463</v>
      </c>
      <c r="E108" s="23" t="s">
        <v>464</v>
      </c>
      <c r="F108" s="23" t="s">
        <v>465</v>
      </c>
      <c r="G108" s="23" t="s">
        <v>466</v>
      </c>
      <c r="H108" s="25">
        <v>0</v>
      </c>
      <c r="I108" s="25"/>
      <c r="J108" s="25"/>
      <c r="K108" s="26"/>
    </row>
    <row r="109" spans="1:11" ht="105" customHeight="1" x14ac:dyDescent="0.35">
      <c r="A109" s="21" t="s">
        <v>32</v>
      </c>
      <c r="B109" s="22" t="s">
        <v>467</v>
      </c>
      <c r="C109" s="22" t="s">
        <v>468</v>
      </c>
      <c r="D109" s="22" t="s">
        <v>469</v>
      </c>
      <c r="E109" s="22" t="s">
        <v>470</v>
      </c>
      <c r="F109" s="22" t="s">
        <v>471</v>
      </c>
      <c r="G109" s="22" t="s">
        <v>472</v>
      </c>
      <c r="H109" s="25">
        <v>0</v>
      </c>
      <c r="I109" s="25"/>
      <c r="J109" s="25"/>
      <c r="K109" s="26"/>
    </row>
    <row r="110" spans="1:11" ht="25.5" customHeight="1" x14ac:dyDescent="0.35">
      <c r="A110" s="348" t="s">
        <v>473</v>
      </c>
      <c r="B110" s="340"/>
      <c r="C110" s="340"/>
      <c r="D110" s="340"/>
      <c r="E110" s="340"/>
      <c r="F110" s="340"/>
      <c r="G110" s="333"/>
      <c r="H110" s="93">
        <f>SUM(H111:H113)</f>
        <v>11</v>
      </c>
      <c r="I110" s="86"/>
      <c r="J110" s="42"/>
      <c r="K110" s="43"/>
    </row>
    <row r="111" spans="1:11" ht="108" customHeight="1" x14ac:dyDescent="0.35">
      <c r="A111" s="62" t="s">
        <v>23</v>
      </c>
      <c r="B111" s="22" t="s">
        <v>474</v>
      </c>
      <c r="C111" s="22" t="s">
        <v>475</v>
      </c>
      <c r="D111" s="22" t="s">
        <v>476</v>
      </c>
      <c r="E111" s="22" t="s">
        <v>477</v>
      </c>
      <c r="F111" s="22" t="s">
        <v>478</v>
      </c>
      <c r="G111" s="22" t="s">
        <v>479</v>
      </c>
      <c r="H111" s="25">
        <v>7</v>
      </c>
      <c r="I111" s="25"/>
      <c r="J111" s="34"/>
      <c r="K111" s="26"/>
    </row>
    <row r="112" spans="1:11" ht="121.5" customHeight="1" x14ac:dyDescent="0.35">
      <c r="A112" s="62" t="s">
        <v>32</v>
      </c>
      <c r="B112" s="22" t="s">
        <v>480</v>
      </c>
      <c r="C112" s="22" t="s">
        <v>481</v>
      </c>
      <c r="D112" s="22" t="s">
        <v>482</v>
      </c>
      <c r="E112" s="22" t="s">
        <v>483</v>
      </c>
      <c r="F112" s="22" t="s">
        <v>484</v>
      </c>
      <c r="G112" s="22" t="s">
        <v>485</v>
      </c>
      <c r="H112" s="25">
        <v>4</v>
      </c>
      <c r="I112" s="25"/>
      <c r="J112" s="34"/>
      <c r="K112" s="26"/>
    </row>
    <row r="113" spans="1:12" ht="157.5" customHeight="1" x14ac:dyDescent="0.35">
      <c r="A113" s="62" t="s">
        <v>39</v>
      </c>
      <c r="B113" s="22" t="s">
        <v>486</v>
      </c>
      <c r="C113" s="22" t="s">
        <v>487</v>
      </c>
      <c r="D113" s="22" t="s">
        <v>488</v>
      </c>
      <c r="E113" s="22" t="s">
        <v>489</v>
      </c>
      <c r="F113" s="22" t="s">
        <v>490</v>
      </c>
      <c r="G113" s="22" t="s">
        <v>491</v>
      </c>
      <c r="H113" s="25">
        <v>0</v>
      </c>
      <c r="I113" s="25"/>
      <c r="J113" s="34"/>
      <c r="K113" s="26"/>
    </row>
    <row r="114" spans="1:12" ht="27.75" customHeight="1" x14ac:dyDescent="0.35">
      <c r="A114" s="348" t="s">
        <v>492</v>
      </c>
      <c r="B114" s="340"/>
      <c r="C114" s="340"/>
      <c r="D114" s="340"/>
      <c r="E114" s="340"/>
      <c r="F114" s="340"/>
      <c r="G114" s="333"/>
      <c r="H114" s="93">
        <f>SUM(H115)</f>
        <v>0</v>
      </c>
      <c r="I114" s="86"/>
      <c r="J114" s="42"/>
      <c r="K114" s="43"/>
    </row>
    <row r="115" spans="1:12" ht="49.5" customHeight="1" x14ac:dyDescent="0.35">
      <c r="A115" s="26" t="s">
        <v>23</v>
      </c>
      <c r="B115" s="23" t="s">
        <v>493</v>
      </c>
      <c r="C115" s="23" t="s">
        <v>494</v>
      </c>
      <c r="D115" s="23" t="s">
        <v>495</v>
      </c>
      <c r="E115" s="23" t="s">
        <v>496</v>
      </c>
      <c r="F115" s="23" t="s">
        <v>497</v>
      </c>
      <c r="G115" s="23" t="s">
        <v>498</v>
      </c>
      <c r="H115" s="25">
        <v>0</v>
      </c>
      <c r="I115" s="25"/>
      <c r="J115" s="25"/>
      <c r="K115" s="26"/>
    </row>
    <row r="116" spans="1:12" ht="28.5" customHeight="1" x14ac:dyDescent="0.35">
      <c r="A116" s="348" t="s">
        <v>499</v>
      </c>
      <c r="B116" s="340"/>
      <c r="C116" s="340"/>
      <c r="D116" s="340"/>
      <c r="E116" s="340"/>
      <c r="F116" s="340"/>
      <c r="G116" s="333"/>
      <c r="H116" s="93">
        <f>SUM(H117)</f>
        <v>0</v>
      </c>
      <c r="I116" s="86"/>
      <c r="J116" s="42"/>
      <c r="K116" s="43"/>
    </row>
    <row r="117" spans="1:12" ht="93" customHeight="1" x14ac:dyDescent="0.35">
      <c r="A117" s="26" t="s">
        <v>23</v>
      </c>
      <c r="B117" s="58" t="s">
        <v>500</v>
      </c>
      <c r="C117" s="58" t="s">
        <v>501</v>
      </c>
      <c r="D117" s="94" t="s">
        <v>502</v>
      </c>
      <c r="E117" s="36" t="s">
        <v>503</v>
      </c>
      <c r="F117" s="36" t="s">
        <v>504</v>
      </c>
      <c r="G117" s="36" t="s">
        <v>505</v>
      </c>
      <c r="H117" s="34">
        <v>0</v>
      </c>
      <c r="I117" s="34"/>
      <c r="J117" s="25"/>
      <c r="K117" s="26"/>
    </row>
    <row r="118" spans="1:12" ht="27.75" customHeight="1" x14ac:dyDescent="0.35">
      <c r="A118" s="347" t="s">
        <v>506</v>
      </c>
      <c r="B118" s="340"/>
      <c r="C118" s="340"/>
      <c r="D118" s="340"/>
      <c r="E118" s="340"/>
      <c r="F118" s="340"/>
      <c r="G118" s="333"/>
      <c r="H118" s="83">
        <f>SUM(H119:H135)</f>
        <v>71</v>
      </c>
      <c r="I118" s="95">
        <f>(H118/17)*10</f>
        <v>41.764705882352942</v>
      </c>
      <c r="J118" s="19">
        <v>0.15</v>
      </c>
      <c r="K118" s="20">
        <f>I118*J118</f>
        <v>6.2647058823529411</v>
      </c>
    </row>
    <row r="119" spans="1:12" ht="57.75" customHeight="1" x14ac:dyDescent="0.35">
      <c r="A119" s="21" t="s">
        <v>23</v>
      </c>
      <c r="B119" s="23" t="s">
        <v>507</v>
      </c>
      <c r="C119" s="23" t="s">
        <v>508</v>
      </c>
      <c r="D119" s="24" t="s">
        <v>509</v>
      </c>
      <c r="E119" s="24" t="s">
        <v>510</v>
      </c>
      <c r="F119" s="24" t="s">
        <v>511</v>
      </c>
      <c r="G119" s="23" t="s">
        <v>512</v>
      </c>
      <c r="H119" s="25">
        <v>10</v>
      </c>
      <c r="I119" s="21"/>
      <c r="J119" s="25"/>
      <c r="K119" s="26"/>
      <c r="L119" s="96" t="s">
        <v>513</v>
      </c>
    </row>
    <row r="120" spans="1:12" ht="66" customHeight="1" x14ac:dyDescent="0.35">
      <c r="A120" s="26" t="s">
        <v>32</v>
      </c>
      <c r="B120" s="23" t="s">
        <v>514</v>
      </c>
      <c r="C120" s="23" t="s">
        <v>515</v>
      </c>
      <c r="D120" s="24" t="s">
        <v>516</v>
      </c>
      <c r="E120" s="23" t="s">
        <v>517</v>
      </c>
      <c r="F120" s="48" t="s">
        <v>518</v>
      </c>
      <c r="G120" s="23" t="s">
        <v>519</v>
      </c>
      <c r="H120" s="25">
        <v>0</v>
      </c>
      <c r="I120" s="21"/>
      <c r="J120" s="25"/>
      <c r="K120" s="26"/>
      <c r="L120" s="96" t="s">
        <v>520</v>
      </c>
    </row>
    <row r="121" spans="1:12" ht="46.5" customHeight="1" x14ac:dyDescent="0.35">
      <c r="A121" s="21" t="s">
        <v>39</v>
      </c>
      <c r="B121" s="23" t="s">
        <v>521</v>
      </c>
      <c r="C121" s="23" t="s">
        <v>522</v>
      </c>
      <c r="D121" s="24" t="s">
        <v>523</v>
      </c>
      <c r="E121" s="23" t="s">
        <v>524</v>
      </c>
      <c r="F121" s="48" t="s">
        <v>525</v>
      </c>
      <c r="G121" s="23" t="s">
        <v>526</v>
      </c>
      <c r="H121" s="25">
        <v>0</v>
      </c>
      <c r="I121" s="21"/>
      <c r="J121" s="25"/>
      <c r="K121" s="26"/>
      <c r="L121" s="96" t="s">
        <v>527</v>
      </c>
    </row>
    <row r="122" spans="1:12" ht="125.25" customHeight="1" x14ac:dyDescent="0.35">
      <c r="A122" s="21" t="s">
        <v>46</v>
      </c>
      <c r="B122" s="23" t="s">
        <v>528</v>
      </c>
      <c r="C122" s="90" t="s">
        <v>529</v>
      </c>
      <c r="D122" s="24" t="s">
        <v>530</v>
      </c>
      <c r="E122" s="23" t="s">
        <v>531</v>
      </c>
      <c r="F122" s="90" t="s">
        <v>532</v>
      </c>
      <c r="G122" s="90" t="s">
        <v>533</v>
      </c>
      <c r="H122" s="30">
        <v>7</v>
      </c>
      <c r="I122" s="21"/>
      <c r="J122" s="25"/>
      <c r="K122" s="26"/>
      <c r="L122" s="96" t="s">
        <v>534</v>
      </c>
    </row>
    <row r="123" spans="1:12" ht="167.25" customHeight="1" x14ac:dyDescent="0.35">
      <c r="A123" s="26" t="s">
        <v>53</v>
      </c>
      <c r="B123" s="23" t="s">
        <v>535</v>
      </c>
      <c r="C123" s="90" t="s">
        <v>536</v>
      </c>
      <c r="D123" s="24" t="s">
        <v>537</v>
      </c>
      <c r="E123" s="23" t="s">
        <v>538</v>
      </c>
      <c r="F123" s="23" t="s">
        <v>539</v>
      </c>
      <c r="G123" s="23" t="s">
        <v>540</v>
      </c>
      <c r="H123" s="25">
        <v>0</v>
      </c>
      <c r="I123" s="25"/>
      <c r="J123" s="25"/>
      <c r="K123" s="26"/>
      <c r="L123" s="96" t="s">
        <v>520</v>
      </c>
    </row>
    <row r="124" spans="1:12" ht="187.5" customHeight="1" x14ac:dyDescent="0.35">
      <c r="A124" s="21" t="s">
        <v>58</v>
      </c>
      <c r="B124" s="23" t="s">
        <v>541</v>
      </c>
      <c r="C124" s="90" t="s">
        <v>542</v>
      </c>
      <c r="D124" s="24" t="s">
        <v>543</v>
      </c>
      <c r="E124" s="24" t="s">
        <v>544</v>
      </c>
      <c r="F124" s="23" t="s">
        <v>545</v>
      </c>
      <c r="G124" s="24" t="s">
        <v>546</v>
      </c>
      <c r="H124" s="25">
        <v>0</v>
      </c>
      <c r="I124" s="25"/>
      <c r="J124" s="25"/>
      <c r="K124" s="26"/>
      <c r="L124" s="96" t="s">
        <v>527</v>
      </c>
    </row>
    <row r="125" spans="1:12" ht="93" customHeight="1" x14ac:dyDescent="0.35">
      <c r="A125" s="21" t="s">
        <v>201</v>
      </c>
      <c r="B125" s="23" t="s">
        <v>547</v>
      </c>
      <c r="C125" s="90" t="s">
        <v>548</v>
      </c>
      <c r="D125" s="24" t="s">
        <v>549</v>
      </c>
      <c r="E125" s="23" t="s">
        <v>550</v>
      </c>
      <c r="F125" s="23" t="s">
        <v>551</v>
      </c>
      <c r="G125" s="23" t="s">
        <v>552</v>
      </c>
      <c r="H125" s="25">
        <v>10</v>
      </c>
      <c r="I125" s="25"/>
      <c r="J125" s="25"/>
      <c r="K125" s="26"/>
      <c r="L125" s="96"/>
    </row>
    <row r="126" spans="1:12" ht="78" customHeight="1" x14ac:dyDescent="0.35">
      <c r="A126" s="21" t="s">
        <v>553</v>
      </c>
      <c r="B126" s="23" t="s">
        <v>554</v>
      </c>
      <c r="C126" s="23" t="s">
        <v>555</v>
      </c>
      <c r="D126" s="24" t="s">
        <v>556</v>
      </c>
      <c r="E126" s="24" t="s">
        <v>557</v>
      </c>
      <c r="F126" s="24" t="s">
        <v>558</v>
      </c>
      <c r="G126" s="24" t="s">
        <v>559</v>
      </c>
      <c r="H126" s="25">
        <v>4</v>
      </c>
      <c r="I126" s="25"/>
      <c r="J126" s="25"/>
      <c r="K126" s="26"/>
      <c r="L126" s="96" t="s">
        <v>560</v>
      </c>
    </row>
    <row r="127" spans="1:12" ht="85.5" customHeight="1" x14ac:dyDescent="0.35">
      <c r="A127" s="21" t="s">
        <v>561</v>
      </c>
      <c r="B127" s="23" t="s">
        <v>562</v>
      </c>
      <c r="C127" s="23" t="s">
        <v>563</v>
      </c>
      <c r="D127" s="24" t="s">
        <v>564</v>
      </c>
      <c r="E127" s="24" t="s">
        <v>565</v>
      </c>
      <c r="F127" s="24" t="s">
        <v>566</v>
      </c>
      <c r="G127" s="24" t="s">
        <v>567</v>
      </c>
      <c r="H127" s="25">
        <v>0</v>
      </c>
      <c r="I127" s="25"/>
      <c r="J127" s="25"/>
      <c r="K127" s="26"/>
      <c r="L127" s="96" t="s">
        <v>568</v>
      </c>
    </row>
    <row r="128" spans="1:12" ht="121.5" customHeight="1" x14ac:dyDescent="0.35">
      <c r="A128" s="21" t="s">
        <v>569</v>
      </c>
      <c r="B128" s="23" t="s">
        <v>570</v>
      </c>
      <c r="C128" s="23" t="s">
        <v>571</v>
      </c>
      <c r="D128" s="24" t="s">
        <v>572</v>
      </c>
      <c r="E128" s="23" t="s">
        <v>573</v>
      </c>
      <c r="F128" s="23" t="s">
        <v>574</v>
      </c>
      <c r="G128" s="24" t="s">
        <v>575</v>
      </c>
      <c r="H128" s="25">
        <v>10</v>
      </c>
      <c r="I128" s="25"/>
      <c r="J128" s="25"/>
      <c r="K128" s="26"/>
      <c r="L128" s="96" t="s">
        <v>576</v>
      </c>
    </row>
    <row r="129" spans="1:12" ht="50.25" customHeight="1" x14ac:dyDescent="0.35">
      <c r="A129" s="21" t="s">
        <v>577</v>
      </c>
      <c r="B129" s="97" t="s">
        <v>578</v>
      </c>
      <c r="C129" s="90" t="s">
        <v>579</v>
      </c>
      <c r="D129" s="24" t="s">
        <v>580</v>
      </c>
      <c r="E129" s="23" t="s">
        <v>581</v>
      </c>
      <c r="F129" s="23" t="s">
        <v>582</v>
      </c>
      <c r="G129" s="24" t="s">
        <v>583</v>
      </c>
      <c r="H129" s="25">
        <v>10</v>
      </c>
      <c r="I129" s="25"/>
      <c r="J129" s="25"/>
      <c r="K129" s="26"/>
      <c r="L129" s="96" t="s">
        <v>584</v>
      </c>
    </row>
    <row r="130" spans="1:12" ht="30.75" customHeight="1" x14ac:dyDescent="0.35">
      <c r="A130" s="21" t="s">
        <v>585</v>
      </c>
      <c r="B130" s="98" t="s">
        <v>586</v>
      </c>
      <c r="C130" s="99" t="s">
        <v>587</v>
      </c>
      <c r="D130" s="24" t="s">
        <v>588</v>
      </c>
      <c r="E130" s="23" t="s">
        <v>589</v>
      </c>
      <c r="F130" s="23" t="s">
        <v>590</v>
      </c>
      <c r="G130" s="24" t="s">
        <v>591</v>
      </c>
      <c r="H130" s="25">
        <v>0</v>
      </c>
      <c r="I130" s="25"/>
      <c r="J130" s="25"/>
      <c r="K130" s="26"/>
      <c r="L130" s="96" t="s">
        <v>592</v>
      </c>
    </row>
    <row r="131" spans="1:12" ht="47.25" customHeight="1" x14ac:dyDescent="0.35">
      <c r="A131" s="21" t="s">
        <v>593</v>
      </c>
      <c r="B131" s="23" t="s">
        <v>594</v>
      </c>
      <c r="C131" s="23" t="s">
        <v>595</v>
      </c>
      <c r="D131" s="24" t="s">
        <v>596</v>
      </c>
      <c r="E131" s="23" t="s">
        <v>597</v>
      </c>
      <c r="F131" s="23" t="s">
        <v>598</v>
      </c>
      <c r="G131" s="24" t="s">
        <v>599</v>
      </c>
      <c r="H131" s="25">
        <v>0</v>
      </c>
      <c r="I131" s="25"/>
      <c r="J131" s="25"/>
      <c r="K131" s="26"/>
      <c r="L131" s="96" t="s">
        <v>600</v>
      </c>
    </row>
    <row r="132" spans="1:12" ht="130.5" customHeight="1" x14ac:dyDescent="0.35">
      <c r="A132" s="21" t="s">
        <v>601</v>
      </c>
      <c r="B132" s="23" t="s">
        <v>602</v>
      </c>
      <c r="C132" s="100" t="s">
        <v>603</v>
      </c>
      <c r="D132" s="23" t="s">
        <v>604</v>
      </c>
      <c r="E132" s="101" t="s">
        <v>605</v>
      </c>
      <c r="F132" s="101" t="s">
        <v>606</v>
      </c>
      <c r="G132" s="101" t="s">
        <v>607</v>
      </c>
      <c r="H132" s="25">
        <v>0</v>
      </c>
      <c r="I132" s="25"/>
      <c r="J132" s="25"/>
      <c r="K132" s="26"/>
      <c r="L132" s="96" t="s">
        <v>608</v>
      </c>
    </row>
    <row r="133" spans="1:12" ht="84" customHeight="1" x14ac:dyDescent="0.35">
      <c r="A133" s="21" t="s">
        <v>609</v>
      </c>
      <c r="B133" s="23" t="s">
        <v>610</v>
      </c>
      <c r="C133" s="100" t="s">
        <v>611</v>
      </c>
      <c r="D133" s="23" t="s">
        <v>612</v>
      </c>
      <c r="E133" s="101" t="s">
        <v>613</v>
      </c>
      <c r="F133" s="101" t="s">
        <v>614</v>
      </c>
      <c r="G133" s="101" t="s">
        <v>615</v>
      </c>
      <c r="H133" s="25">
        <v>10</v>
      </c>
      <c r="I133" s="25"/>
      <c r="J133" s="25"/>
      <c r="K133" s="26"/>
      <c r="L133" s="96" t="s">
        <v>616</v>
      </c>
    </row>
    <row r="134" spans="1:12" ht="357" customHeight="1" x14ac:dyDescent="0.35">
      <c r="A134" s="21" t="s">
        <v>617</v>
      </c>
      <c r="B134" s="23" t="s">
        <v>618</v>
      </c>
      <c r="C134" s="102" t="s">
        <v>619</v>
      </c>
      <c r="D134" s="23" t="s">
        <v>620</v>
      </c>
      <c r="E134" s="24" t="s">
        <v>621</v>
      </c>
      <c r="F134" s="24" t="s">
        <v>622</v>
      </c>
      <c r="G134" s="24" t="s">
        <v>623</v>
      </c>
      <c r="H134" s="25">
        <v>10</v>
      </c>
      <c r="I134" s="25"/>
      <c r="J134" s="25"/>
      <c r="K134" s="26"/>
      <c r="L134" s="96"/>
    </row>
    <row r="135" spans="1:12" ht="171.75" customHeight="1" x14ac:dyDescent="0.35">
      <c r="A135" s="21" t="s">
        <v>624</v>
      </c>
      <c r="B135" s="23" t="s">
        <v>625</v>
      </c>
      <c r="C135" s="102" t="s">
        <v>626</v>
      </c>
      <c r="D135" s="24" t="s">
        <v>627</v>
      </c>
      <c r="E135" s="23" t="s">
        <v>628</v>
      </c>
      <c r="F135" s="23" t="s">
        <v>629</v>
      </c>
      <c r="G135" s="24" t="s">
        <v>630</v>
      </c>
      <c r="H135" s="25">
        <v>0</v>
      </c>
      <c r="I135" s="25"/>
      <c r="J135" s="31"/>
      <c r="K135" s="26"/>
      <c r="L135" s="96" t="s">
        <v>631</v>
      </c>
    </row>
    <row r="136" spans="1:12" ht="24" customHeight="1" x14ac:dyDescent="0.35">
      <c r="A136" s="347" t="s">
        <v>632</v>
      </c>
      <c r="B136" s="340"/>
      <c r="C136" s="340"/>
      <c r="D136" s="340"/>
      <c r="E136" s="340"/>
      <c r="F136" s="340"/>
      <c r="G136" s="340"/>
      <c r="H136" s="84">
        <f>H137+H143+H149+H153+H157+H159+H161</f>
        <v>144</v>
      </c>
      <c r="I136" s="95">
        <f>(H136/19)*10</f>
        <v>75.78947368421052</v>
      </c>
      <c r="J136" s="19">
        <v>0.1</v>
      </c>
      <c r="K136" s="20">
        <f>I136*J136</f>
        <v>7.5789473684210522</v>
      </c>
    </row>
    <row r="137" spans="1:12" ht="24" customHeight="1" x14ac:dyDescent="0.35">
      <c r="A137" s="346" t="s">
        <v>633</v>
      </c>
      <c r="B137" s="340"/>
      <c r="C137" s="340"/>
      <c r="D137" s="333"/>
      <c r="E137" s="45"/>
      <c r="F137" s="45"/>
      <c r="G137" s="46"/>
      <c r="H137" s="42">
        <f>SUM(H138:H142)</f>
        <v>50</v>
      </c>
      <c r="I137" s="42"/>
      <c r="J137" s="42"/>
      <c r="K137" s="43"/>
    </row>
    <row r="138" spans="1:12" ht="99.75" customHeight="1" x14ac:dyDescent="0.35">
      <c r="A138" s="26" t="s">
        <v>23</v>
      </c>
      <c r="B138" s="22" t="s">
        <v>634</v>
      </c>
      <c r="C138" s="22" t="s">
        <v>635</v>
      </c>
      <c r="D138" s="22" t="s">
        <v>636</v>
      </c>
      <c r="E138" s="22" t="s">
        <v>637</v>
      </c>
      <c r="F138" s="22" t="s">
        <v>638</v>
      </c>
      <c r="G138" s="22" t="s">
        <v>639</v>
      </c>
      <c r="H138" s="25">
        <v>10</v>
      </c>
      <c r="I138" s="25"/>
      <c r="J138" s="25"/>
      <c r="K138" s="26"/>
    </row>
    <row r="139" spans="1:12" ht="316.5" customHeight="1" x14ac:dyDescent="0.35">
      <c r="A139" s="26" t="s">
        <v>32</v>
      </c>
      <c r="B139" s="22" t="s">
        <v>640</v>
      </c>
      <c r="C139" s="22" t="s">
        <v>641</v>
      </c>
      <c r="D139" s="103" t="s">
        <v>642</v>
      </c>
      <c r="E139" s="103" t="s">
        <v>643</v>
      </c>
      <c r="F139" s="103" t="s">
        <v>644</v>
      </c>
      <c r="G139" s="22" t="s">
        <v>645</v>
      </c>
      <c r="H139" s="25">
        <v>10</v>
      </c>
      <c r="I139" s="25"/>
      <c r="J139" s="25"/>
      <c r="K139" s="26"/>
    </row>
    <row r="140" spans="1:12" ht="79.5" customHeight="1" x14ac:dyDescent="0.35">
      <c r="A140" s="26" t="s">
        <v>39</v>
      </c>
      <c r="B140" s="22" t="s">
        <v>646</v>
      </c>
      <c r="C140" s="22" t="s">
        <v>647</v>
      </c>
      <c r="D140" s="22" t="s">
        <v>648</v>
      </c>
      <c r="E140" s="22" t="s">
        <v>649</v>
      </c>
      <c r="F140" s="22" t="s">
        <v>650</v>
      </c>
      <c r="G140" s="22" t="s">
        <v>651</v>
      </c>
      <c r="H140" s="25">
        <v>10</v>
      </c>
      <c r="I140" s="25"/>
      <c r="J140" s="25"/>
      <c r="K140" s="26"/>
    </row>
    <row r="141" spans="1:12" ht="66.75" customHeight="1" x14ac:dyDescent="0.35">
      <c r="A141" s="26" t="s">
        <v>46</v>
      </c>
      <c r="B141" s="22" t="s">
        <v>652</v>
      </c>
      <c r="C141" s="22" t="s">
        <v>653</v>
      </c>
      <c r="D141" s="103" t="s">
        <v>35</v>
      </c>
      <c r="E141" s="22" t="s">
        <v>654</v>
      </c>
      <c r="F141" s="22" t="s">
        <v>655</v>
      </c>
      <c r="G141" s="22" t="s">
        <v>656</v>
      </c>
      <c r="H141" s="25">
        <v>10</v>
      </c>
      <c r="I141" s="25"/>
      <c r="J141" s="25"/>
      <c r="K141" s="26"/>
    </row>
    <row r="142" spans="1:12" ht="53.25" customHeight="1" x14ac:dyDescent="0.35">
      <c r="A142" s="26" t="s">
        <v>53</v>
      </c>
      <c r="B142" s="22" t="s">
        <v>657</v>
      </c>
      <c r="C142" s="22" t="s">
        <v>658</v>
      </c>
      <c r="D142" s="22" t="s">
        <v>659</v>
      </c>
      <c r="E142" s="22" t="s">
        <v>660</v>
      </c>
      <c r="F142" s="22" t="s">
        <v>661</v>
      </c>
      <c r="G142" s="22" t="s">
        <v>662</v>
      </c>
      <c r="H142" s="25">
        <v>10</v>
      </c>
      <c r="I142" s="25"/>
      <c r="J142" s="25"/>
      <c r="K142" s="26"/>
    </row>
    <row r="143" spans="1:12" ht="27.75" customHeight="1" x14ac:dyDescent="0.35">
      <c r="A143" s="346" t="s">
        <v>663</v>
      </c>
      <c r="B143" s="340"/>
      <c r="C143" s="333"/>
      <c r="D143" s="40"/>
      <c r="E143" s="40"/>
      <c r="F143" s="40"/>
      <c r="G143" s="41"/>
      <c r="H143" s="42">
        <f>SUM(H144:H148)</f>
        <v>47</v>
      </c>
      <c r="I143" s="42"/>
      <c r="J143" s="42"/>
      <c r="K143" s="43"/>
    </row>
    <row r="144" spans="1:12" ht="78" customHeight="1" x14ac:dyDescent="0.35">
      <c r="A144" s="25" t="s">
        <v>23</v>
      </c>
      <c r="B144" s="22" t="s">
        <v>664</v>
      </c>
      <c r="C144" s="22" t="s">
        <v>665</v>
      </c>
      <c r="D144" s="49" t="s">
        <v>666</v>
      </c>
      <c r="E144" s="49" t="s">
        <v>667</v>
      </c>
      <c r="F144" s="49" t="s">
        <v>668</v>
      </c>
      <c r="G144" s="49" t="s">
        <v>669</v>
      </c>
      <c r="H144" s="30">
        <v>10</v>
      </c>
      <c r="I144" s="21"/>
      <c r="J144" s="25"/>
      <c r="K144" s="26"/>
    </row>
    <row r="145" spans="1:11" ht="78" customHeight="1" x14ac:dyDescent="0.35">
      <c r="A145" s="25" t="s">
        <v>32</v>
      </c>
      <c r="B145" s="22" t="s">
        <v>670</v>
      </c>
      <c r="C145" s="22" t="s">
        <v>671</v>
      </c>
      <c r="D145" s="49" t="s">
        <v>672</v>
      </c>
      <c r="E145" s="104" t="s">
        <v>673</v>
      </c>
      <c r="F145" s="104" t="s">
        <v>674</v>
      </c>
      <c r="G145" s="49" t="s">
        <v>675</v>
      </c>
      <c r="H145" s="30">
        <v>10</v>
      </c>
      <c r="I145" s="21"/>
      <c r="J145" s="25"/>
      <c r="K145" s="26"/>
    </row>
    <row r="146" spans="1:11" ht="80.25" customHeight="1" x14ac:dyDescent="0.35">
      <c r="A146" s="25" t="s">
        <v>39</v>
      </c>
      <c r="B146" s="22" t="s">
        <v>676</v>
      </c>
      <c r="C146" s="22" t="s">
        <v>677</v>
      </c>
      <c r="D146" s="105" t="s">
        <v>678</v>
      </c>
      <c r="E146" s="22" t="s">
        <v>679</v>
      </c>
      <c r="F146" s="22" t="s">
        <v>680</v>
      </c>
      <c r="G146" s="105" t="s">
        <v>681</v>
      </c>
      <c r="H146" s="21">
        <v>10</v>
      </c>
      <c r="I146" s="25"/>
      <c r="J146" s="25"/>
      <c r="K146" s="26"/>
    </row>
    <row r="147" spans="1:11" ht="90.75" customHeight="1" x14ac:dyDescent="0.35">
      <c r="A147" s="25" t="s">
        <v>46</v>
      </c>
      <c r="B147" s="22" t="s">
        <v>682</v>
      </c>
      <c r="C147" s="22" t="s">
        <v>683</v>
      </c>
      <c r="D147" s="90" t="s">
        <v>684</v>
      </c>
      <c r="E147" s="106" t="s">
        <v>685</v>
      </c>
      <c r="F147" s="47" t="s">
        <v>686</v>
      </c>
      <c r="G147" s="44" t="s">
        <v>687</v>
      </c>
      <c r="H147" s="25">
        <v>10</v>
      </c>
      <c r="I147" s="25"/>
      <c r="J147" s="25"/>
      <c r="K147" s="26"/>
    </row>
    <row r="148" spans="1:11" ht="95.25" customHeight="1" x14ac:dyDescent="0.35">
      <c r="A148" s="107" t="s">
        <v>53</v>
      </c>
      <c r="B148" s="108" t="s">
        <v>688</v>
      </c>
      <c r="C148" s="108" t="s">
        <v>689</v>
      </c>
      <c r="D148" s="23" t="s">
        <v>690</v>
      </c>
      <c r="E148" s="23" t="s">
        <v>691</v>
      </c>
      <c r="F148" s="23" t="s">
        <v>692</v>
      </c>
      <c r="G148" s="23" t="s">
        <v>693</v>
      </c>
      <c r="H148" s="25">
        <v>7</v>
      </c>
      <c r="I148" s="25"/>
      <c r="J148" s="25"/>
      <c r="K148" s="26"/>
    </row>
    <row r="149" spans="1:11" ht="27" customHeight="1" x14ac:dyDescent="0.35">
      <c r="A149" s="346" t="s">
        <v>694</v>
      </c>
      <c r="B149" s="340"/>
      <c r="C149" s="340"/>
      <c r="D149" s="333"/>
      <c r="E149" s="40"/>
      <c r="F149" s="40"/>
      <c r="G149" s="41"/>
      <c r="H149" s="42">
        <f>SUM(H150:H152)</f>
        <v>27</v>
      </c>
      <c r="I149" s="42"/>
      <c r="J149" s="42"/>
      <c r="K149" s="43"/>
    </row>
    <row r="150" spans="1:11" ht="61.5" customHeight="1" x14ac:dyDescent="0.35">
      <c r="A150" s="21" t="s">
        <v>23</v>
      </c>
      <c r="B150" s="22" t="s">
        <v>695</v>
      </c>
      <c r="C150" s="22" t="s">
        <v>696</v>
      </c>
      <c r="D150" s="22" t="s">
        <v>697</v>
      </c>
      <c r="E150" s="22" t="s">
        <v>698</v>
      </c>
      <c r="F150" s="22" t="s">
        <v>699</v>
      </c>
      <c r="G150" s="22" t="s">
        <v>700</v>
      </c>
      <c r="H150" s="25">
        <v>10</v>
      </c>
      <c r="I150" s="25"/>
      <c r="J150" s="25"/>
      <c r="K150" s="26"/>
    </row>
    <row r="151" spans="1:11" ht="81" customHeight="1" x14ac:dyDescent="0.35">
      <c r="A151" s="21" t="s">
        <v>32</v>
      </c>
      <c r="B151" s="22" t="s">
        <v>701</v>
      </c>
      <c r="C151" s="22" t="s">
        <v>702</v>
      </c>
      <c r="D151" s="22" t="s">
        <v>703</v>
      </c>
      <c r="E151" s="22" t="s">
        <v>704</v>
      </c>
      <c r="F151" s="22" t="s">
        <v>705</v>
      </c>
      <c r="G151" s="22" t="s">
        <v>706</v>
      </c>
      <c r="H151" s="25">
        <v>7</v>
      </c>
      <c r="I151" s="25"/>
      <c r="J151" s="25"/>
      <c r="K151" s="26"/>
    </row>
    <row r="152" spans="1:11" ht="69" customHeight="1" x14ac:dyDescent="0.35">
      <c r="A152" s="21" t="s">
        <v>39</v>
      </c>
      <c r="B152" s="22" t="s">
        <v>707</v>
      </c>
      <c r="C152" s="22" t="s">
        <v>708</v>
      </c>
      <c r="D152" s="22" t="s">
        <v>709</v>
      </c>
      <c r="E152" s="22" t="s">
        <v>710</v>
      </c>
      <c r="F152" s="22" t="s">
        <v>711</v>
      </c>
      <c r="G152" s="22" t="s">
        <v>712</v>
      </c>
      <c r="H152" s="25">
        <v>10</v>
      </c>
      <c r="I152" s="25"/>
      <c r="J152" s="25"/>
      <c r="K152" s="26"/>
    </row>
    <row r="153" spans="1:11" ht="24" customHeight="1" x14ac:dyDescent="0.35">
      <c r="A153" s="346" t="s">
        <v>713</v>
      </c>
      <c r="B153" s="340"/>
      <c r="C153" s="340"/>
      <c r="D153" s="333"/>
      <c r="E153" s="40"/>
      <c r="F153" s="40"/>
      <c r="G153" s="40"/>
      <c r="H153" s="42">
        <f>SUM(H154:H156)</f>
        <v>0</v>
      </c>
      <c r="I153" s="42"/>
      <c r="J153" s="42"/>
      <c r="K153" s="43"/>
    </row>
    <row r="154" spans="1:11" ht="61.5" customHeight="1" x14ac:dyDescent="0.35">
      <c r="A154" s="21" t="s">
        <v>23</v>
      </c>
      <c r="B154" s="22" t="s">
        <v>714</v>
      </c>
      <c r="C154" s="22" t="s">
        <v>715</v>
      </c>
      <c r="D154" s="22" t="s">
        <v>716</v>
      </c>
      <c r="E154" s="22" t="s">
        <v>717</v>
      </c>
      <c r="F154" s="22" t="s">
        <v>718</v>
      </c>
      <c r="G154" s="22" t="s">
        <v>719</v>
      </c>
      <c r="H154" s="25">
        <v>0</v>
      </c>
      <c r="I154" s="25"/>
      <c r="J154" s="25"/>
      <c r="K154" s="26"/>
    </row>
    <row r="155" spans="1:11" ht="81" customHeight="1" x14ac:dyDescent="0.35">
      <c r="A155" s="21" t="s">
        <v>32</v>
      </c>
      <c r="B155" s="22" t="s">
        <v>720</v>
      </c>
      <c r="C155" s="22" t="s">
        <v>721</v>
      </c>
      <c r="D155" s="22" t="s">
        <v>722</v>
      </c>
      <c r="E155" s="22" t="s">
        <v>723</v>
      </c>
      <c r="F155" s="22" t="s">
        <v>724</v>
      </c>
      <c r="G155" s="22" t="s">
        <v>725</v>
      </c>
      <c r="H155" s="25">
        <v>0</v>
      </c>
      <c r="I155" s="25"/>
      <c r="J155" s="25"/>
      <c r="K155" s="26"/>
    </row>
    <row r="156" spans="1:11" ht="61.5" customHeight="1" x14ac:dyDescent="0.35">
      <c r="A156" s="21" t="s">
        <v>39</v>
      </c>
      <c r="B156" s="22" t="s">
        <v>726</v>
      </c>
      <c r="C156" s="22" t="s">
        <v>727</v>
      </c>
      <c r="D156" s="22" t="s">
        <v>728</v>
      </c>
      <c r="E156" s="22" t="s">
        <v>729</v>
      </c>
      <c r="F156" s="22" t="s">
        <v>730</v>
      </c>
      <c r="G156" s="22" t="s">
        <v>731</v>
      </c>
      <c r="H156" s="25">
        <v>0</v>
      </c>
      <c r="I156" s="25"/>
      <c r="J156" s="25"/>
      <c r="K156" s="26"/>
    </row>
    <row r="157" spans="1:11" ht="25.5" customHeight="1" x14ac:dyDescent="0.35">
      <c r="A157" s="346" t="s">
        <v>732</v>
      </c>
      <c r="B157" s="340"/>
      <c r="C157" s="340"/>
      <c r="D157" s="333"/>
      <c r="E157" s="40"/>
      <c r="F157" s="40"/>
      <c r="G157" s="40"/>
      <c r="H157" s="42">
        <f>SUM(H158)</f>
        <v>10</v>
      </c>
      <c r="I157" s="42"/>
      <c r="J157" s="42"/>
      <c r="K157" s="43"/>
    </row>
    <row r="158" spans="1:11" ht="114" customHeight="1" x14ac:dyDescent="0.35">
      <c r="A158" s="21" t="s">
        <v>23</v>
      </c>
      <c r="B158" s="22" t="s">
        <v>733</v>
      </c>
      <c r="C158" s="22" t="s">
        <v>734</v>
      </c>
      <c r="D158" s="66" t="s">
        <v>735</v>
      </c>
      <c r="E158" s="67" t="s">
        <v>736</v>
      </c>
      <c r="F158" s="66" t="s">
        <v>737</v>
      </c>
      <c r="G158" s="105" t="s">
        <v>738</v>
      </c>
      <c r="H158" s="21">
        <v>10</v>
      </c>
      <c r="I158" s="25"/>
      <c r="J158" s="25"/>
      <c r="K158" s="26"/>
    </row>
    <row r="159" spans="1:11" ht="30" customHeight="1" x14ac:dyDescent="0.35">
      <c r="A159" s="346" t="s">
        <v>739</v>
      </c>
      <c r="B159" s="340"/>
      <c r="C159" s="340"/>
      <c r="D159" s="333"/>
      <c r="E159" s="40"/>
      <c r="F159" s="40"/>
      <c r="G159" s="40"/>
      <c r="H159" s="42">
        <f>SUM(H160)</f>
        <v>10</v>
      </c>
      <c r="I159" s="42"/>
      <c r="J159" s="42"/>
      <c r="K159" s="43"/>
    </row>
    <row r="160" spans="1:11" ht="65.25" customHeight="1" x14ac:dyDescent="0.35">
      <c r="A160" s="21" t="s">
        <v>23</v>
      </c>
      <c r="B160" s="99" t="s">
        <v>740</v>
      </c>
      <c r="C160" s="109" t="s">
        <v>741</v>
      </c>
      <c r="D160" s="22" t="s">
        <v>85</v>
      </c>
      <c r="E160" s="99" t="s">
        <v>742</v>
      </c>
      <c r="F160" s="66" t="s">
        <v>743</v>
      </c>
      <c r="G160" s="66" t="s">
        <v>744</v>
      </c>
      <c r="H160" s="21">
        <v>10</v>
      </c>
      <c r="I160" s="25"/>
      <c r="J160" s="25"/>
      <c r="K160" s="26"/>
    </row>
    <row r="161" spans="1:11" ht="31.5" customHeight="1" x14ac:dyDescent="0.35">
      <c r="A161" s="346" t="s">
        <v>745</v>
      </c>
      <c r="B161" s="340"/>
      <c r="C161" s="340"/>
      <c r="D161" s="333"/>
      <c r="E161" s="40"/>
      <c r="F161" s="40"/>
      <c r="G161" s="40"/>
      <c r="H161" s="42">
        <f>SUM(H162)</f>
        <v>0</v>
      </c>
      <c r="I161" s="42"/>
      <c r="J161" s="42"/>
      <c r="K161" s="43"/>
    </row>
    <row r="162" spans="1:11" ht="60.75" customHeight="1" x14ac:dyDescent="0.35">
      <c r="A162" s="21" t="s">
        <v>23</v>
      </c>
      <c r="B162" s="99" t="s">
        <v>746</v>
      </c>
      <c r="C162" s="109" t="s">
        <v>747</v>
      </c>
      <c r="D162" s="22" t="s">
        <v>748</v>
      </c>
      <c r="E162" s="22" t="s">
        <v>749</v>
      </c>
      <c r="F162" s="22" t="s">
        <v>750</v>
      </c>
      <c r="G162" s="22" t="s">
        <v>751</v>
      </c>
      <c r="H162" s="25">
        <v>0</v>
      </c>
      <c r="I162" s="25"/>
      <c r="J162" s="25"/>
      <c r="K162" s="26"/>
    </row>
    <row r="163" spans="1:11" ht="15.75" customHeight="1" x14ac:dyDescent="0.35">
      <c r="A163" s="3"/>
      <c r="B163" s="3"/>
      <c r="C163" s="3"/>
      <c r="D163" s="4"/>
      <c r="E163" s="4"/>
      <c r="F163" s="4"/>
      <c r="G163" s="4"/>
      <c r="H163" s="5"/>
      <c r="I163" s="5"/>
      <c r="J163" s="2"/>
    </row>
    <row r="164" spans="1:11" ht="15" customHeight="1" x14ac:dyDescent="0.35">
      <c r="A164" s="3"/>
      <c r="B164" s="350" t="s">
        <v>752</v>
      </c>
      <c r="C164" s="340"/>
      <c r="D164" s="333"/>
      <c r="E164" s="4"/>
      <c r="F164" s="4"/>
      <c r="G164" s="4"/>
      <c r="H164" s="5"/>
      <c r="I164" s="5"/>
      <c r="J164" s="2"/>
    </row>
    <row r="165" spans="1:11" ht="15.75" customHeight="1" x14ac:dyDescent="0.35">
      <c r="A165" s="3"/>
      <c r="B165" s="110" t="s">
        <v>753</v>
      </c>
      <c r="C165" s="110" t="s">
        <v>754</v>
      </c>
      <c r="D165" s="110" t="s">
        <v>755</v>
      </c>
      <c r="E165" s="4"/>
      <c r="F165" s="4"/>
      <c r="G165" s="4"/>
      <c r="H165" s="5"/>
      <c r="I165" s="5"/>
      <c r="J165" s="2"/>
    </row>
    <row r="166" spans="1:11" ht="15.75" customHeight="1" x14ac:dyDescent="0.35">
      <c r="A166" s="3"/>
      <c r="B166" s="110" t="s">
        <v>756</v>
      </c>
      <c r="C166" s="110" t="s">
        <v>757</v>
      </c>
      <c r="D166" s="110" t="s">
        <v>758</v>
      </c>
      <c r="E166" s="4"/>
      <c r="F166" s="4"/>
      <c r="G166" s="4"/>
      <c r="H166" s="5"/>
      <c r="I166" s="5"/>
      <c r="J166" s="2"/>
    </row>
    <row r="167" spans="1:11" ht="15.75" customHeight="1" x14ac:dyDescent="0.35">
      <c r="A167" s="3"/>
      <c r="B167" s="3"/>
      <c r="C167" s="3"/>
      <c r="D167" s="4"/>
      <c r="E167" s="4"/>
      <c r="F167" s="4"/>
      <c r="G167" s="4"/>
      <c r="H167" s="5"/>
      <c r="I167" s="5"/>
      <c r="J167" s="2"/>
    </row>
    <row r="168" spans="1:11" ht="15.75" customHeight="1" x14ac:dyDescent="0.35">
      <c r="A168" s="3"/>
      <c r="B168" s="3"/>
      <c r="C168" s="3"/>
      <c r="D168" s="4"/>
      <c r="E168" s="4"/>
      <c r="F168" s="4"/>
      <c r="G168" s="4"/>
      <c r="H168" s="4"/>
      <c r="I168" s="4"/>
      <c r="J168" s="5"/>
      <c r="K168" s="2"/>
    </row>
    <row r="169" spans="1:11" ht="15.75" customHeight="1" x14ac:dyDescent="0.35">
      <c r="A169" s="3"/>
      <c r="B169" s="3"/>
      <c r="C169" s="3"/>
      <c r="D169" s="4"/>
      <c r="E169" s="4"/>
      <c r="F169" s="4"/>
      <c r="G169" s="4"/>
      <c r="H169" s="4"/>
      <c r="I169" s="4"/>
      <c r="J169" s="5"/>
      <c r="K169" s="2"/>
    </row>
    <row r="170" spans="1:11" ht="15.75" customHeight="1" x14ac:dyDescent="0.35">
      <c r="A170" s="3"/>
      <c r="B170" s="3"/>
      <c r="C170" s="3"/>
      <c r="D170" s="4"/>
      <c r="E170" s="4"/>
      <c r="F170" s="4"/>
      <c r="G170" s="4"/>
      <c r="H170" s="4"/>
      <c r="I170" s="4"/>
      <c r="J170" s="5"/>
      <c r="K170" s="2"/>
    </row>
    <row r="171" spans="1:11" ht="15.75" customHeight="1" x14ac:dyDescent="0.35">
      <c r="A171" s="3"/>
      <c r="B171" s="3"/>
      <c r="C171" s="3"/>
      <c r="D171" s="4"/>
      <c r="E171" s="4"/>
      <c r="F171" s="4"/>
      <c r="G171" s="4"/>
      <c r="H171" s="4"/>
      <c r="I171" s="4"/>
      <c r="J171" s="5"/>
      <c r="K171" s="2"/>
    </row>
    <row r="172" spans="1:11" ht="15.75" customHeight="1" x14ac:dyDescent="0.35">
      <c r="A172" s="3"/>
      <c r="B172" s="3"/>
      <c r="C172" s="3"/>
      <c r="D172" s="4"/>
      <c r="E172" s="4"/>
      <c r="F172" s="4"/>
      <c r="G172" s="4"/>
      <c r="H172" s="4"/>
      <c r="I172" s="4"/>
      <c r="J172" s="5"/>
      <c r="K172" s="2"/>
    </row>
    <row r="173" spans="1:11" ht="15.75" customHeight="1" x14ac:dyDescent="0.35">
      <c r="A173" s="3"/>
      <c r="B173" s="3"/>
      <c r="C173" s="3"/>
      <c r="D173" s="4"/>
      <c r="E173" s="4"/>
      <c r="F173" s="4"/>
      <c r="G173" s="4"/>
      <c r="H173" s="4"/>
      <c r="I173" s="4"/>
      <c r="J173" s="5"/>
      <c r="K173" s="2"/>
    </row>
    <row r="174" spans="1:11" ht="15.75" customHeight="1" x14ac:dyDescent="0.35">
      <c r="A174" s="3"/>
      <c r="B174" s="3"/>
      <c r="C174" s="3"/>
      <c r="D174" s="4"/>
      <c r="E174" s="4"/>
      <c r="F174" s="4"/>
      <c r="G174" s="4"/>
      <c r="H174" s="4"/>
      <c r="I174" s="4"/>
      <c r="J174" s="5"/>
      <c r="K174" s="2"/>
    </row>
    <row r="175" spans="1:11" ht="15.75" customHeight="1" x14ac:dyDescent="0.35">
      <c r="A175" s="3"/>
      <c r="B175" s="3"/>
      <c r="C175" s="3"/>
      <c r="D175" s="4"/>
      <c r="E175" s="4"/>
      <c r="F175" s="4"/>
      <c r="G175" s="4"/>
      <c r="H175" s="4"/>
      <c r="I175" s="4"/>
      <c r="J175" s="5"/>
      <c r="K175" s="2"/>
    </row>
    <row r="176" spans="1:11" ht="15.75" customHeight="1" x14ac:dyDescent="0.35">
      <c r="A176" s="3"/>
      <c r="B176" s="3"/>
      <c r="C176" s="3"/>
      <c r="D176" s="4"/>
      <c r="E176" s="4"/>
      <c r="F176" s="4"/>
      <c r="G176" s="4"/>
      <c r="H176" s="4"/>
      <c r="I176" s="4"/>
      <c r="J176" s="5"/>
      <c r="K176" s="2"/>
    </row>
    <row r="177" spans="1:11" ht="15.75" customHeight="1" x14ac:dyDescent="0.35">
      <c r="A177" s="3"/>
      <c r="B177" s="3"/>
      <c r="C177" s="3"/>
      <c r="D177" s="4"/>
      <c r="E177" s="4"/>
      <c r="F177" s="4"/>
      <c r="G177" s="4"/>
      <c r="H177" s="4"/>
      <c r="I177" s="4"/>
      <c r="J177" s="5"/>
      <c r="K177" s="2"/>
    </row>
    <row r="178" spans="1:11" ht="15.75" customHeight="1" x14ac:dyDescent="0.35">
      <c r="A178" s="3"/>
      <c r="B178" s="3"/>
      <c r="C178" s="3"/>
      <c r="D178" s="4"/>
      <c r="E178" s="4"/>
      <c r="F178" s="4"/>
      <c r="G178" s="4"/>
      <c r="H178" s="4"/>
      <c r="I178" s="4"/>
      <c r="J178" s="5"/>
      <c r="K178" s="2"/>
    </row>
    <row r="179" spans="1:11" ht="15.75" customHeight="1" x14ac:dyDescent="0.35">
      <c r="A179" s="3"/>
      <c r="B179" s="3"/>
      <c r="C179" s="3"/>
      <c r="D179" s="4"/>
      <c r="E179" s="4"/>
      <c r="F179" s="4"/>
      <c r="G179" s="4"/>
      <c r="H179" s="4"/>
      <c r="I179" s="4"/>
      <c r="J179" s="5"/>
      <c r="K179" s="2"/>
    </row>
    <row r="180" spans="1:11" ht="15.75" customHeight="1" x14ac:dyDescent="0.35">
      <c r="A180" s="3"/>
      <c r="B180" s="3"/>
      <c r="C180" s="3"/>
      <c r="D180" s="4"/>
      <c r="E180" s="4"/>
      <c r="F180" s="4"/>
      <c r="G180" s="4"/>
      <c r="H180" s="4"/>
      <c r="I180" s="4"/>
      <c r="J180" s="5"/>
      <c r="K180" s="2"/>
    </row>
    <row r="181" spans="1:11" ht="15.75" customHeight="1" x14ac:dyDescent="0.35">
      <c r="A181" s="3"/>
      <c r="B181" s="3"/>
      <c r="C181" s="3"/>
      <c r="D181" s="4"/>
      <c r="E181" s="4"/>
      <c r="F181" s="4"/>
      <c r="G181" s="4"/>
      <c r="H181" s="4"/>
      <c r="I181" s="4"/>
      <c r="J181" s="5"/>
      <c r="K181" s="2"/>
    </row>
    <row r="182" spans="1:11" ht="15.75" customHeight="1" x14ac:dyDescent="0.35">
      <c r="A182" s="3"/>
      <c r="B182" s="3"/>
      <c r="C182" s="3"/>
      <c r="D182" s="4"/>
      <c r="E182" s="4"/>
      <c r="F182" s="4"/>
      <c r="G182" s="4"/>
      <c r="H182" s="4"/>
      <c r="I182" s="4"/>
      <c r="J182" s="5"/>
      <c r="K182" s="2"/>
    </row>
    <row r="183" spans="1:11" ht="15.75" customHeight="1" x14ac:dyDescent="0.35">
      <c r="A183" s="3"/>
      <c r="B183" s="3"/>
      <c r="C183" s="3"/>
      <c r="D183" s="4"/>
      <c r="E183" s="4"/>
      <c r="F183" s="4"/>
      <c r="G183" s="4"/>
      <c r="H183" s="4"/>
      <c r="I183" s="4"/>
      <c r="J183" s="5"/>
      <c r="K183" s="2"/>
    </row>
    <row r="184" spans="1:11" ht="15.75" customHeight="1" x14ac:dyDescent="0.35">
      <c r="A184" s="3"/>
      <c r="B184" s="3"/>
      <c r="C184" s="3"/>
      <c r="D184" s="4"/>
      <c r="E184" s="4"/>
      <c r="F184" s="4"/>
      <c r="G184" s="4"/>
      <c r="H184" s="4"/>
      <c r="I184" s="4"/>
      <c r="J184" s="5"/>
      <c r="K184" s="2"/>
    </row>
    <row r="185" spans="1:11" ht="15.75" customHeight="1" x14ac:dyDescent="0.35">
      <c r="A185" s="3"/>
      <c r="B185" s="3"/>
      <c r="C185" s="3"/>
      <c r="D185" s="4"/>
      <c r="E185" s="4"/>
      <c r="F185" s="4"/>
      <c r="G185" s="4"/>
      <c r="H185" s="4"/>
      <c r="I185" s="4"/>
      <c r="J185" s="5"/>
      <c r="K185" s="2"/>
    </row>
    <row r="186" spans="1:11" ht="15.75" customHeight="1" x14ac:dyDescent="0.35">
      <c r="A186" s="3"/>
      <c r="B186" s="3"/>
      <c r="C186" s="3"/>
      <c r="D186" s="4"/>
      <c r="E186" s="4"/>
      <c r="F186" s="4"/>
      <c r="G186" s="4"/>
      <c r="H186" s="4"/>
      <c r="I186" s="4"/>
      <c r="J186" s="5"/>
      <c r="K186" s="2"/>
    </row>
    <row r="187" spans="1:11" ht="15.75" customHeight="1" x14ac:dyDescent="0.35">
      <c r="A187" s="3"/>
      <c r="B187" s="3"/>
      <c r="C187" s="3"/>
      <c r="D187" s="4"/>
      <c r="E187" s="4"/>
      <c r="F187" s="4"/>
      <c r="G187" s="4"/>
      <c r="H187" s="4"/>
      <c r="I187" s="4"/>
      <c r="J187" s="5"/>
      <c r="K187" s="2"/>
    </row>
    <row r="188" spans="1:11" ht="15.75" customHeight="1" x14ac:dyDescent="0.35">
      <c r="A188" s="3"/>
      <c r="B188" s="3"/>
      <c r="C188" s="3"/>
      <c r="D188" s="4"/>
      <c r="E188" s="4"/>
      <c r="F188" s="4"/>
      <c r="G188" s="4"/>
      <c r="H188" s="4"/>
      <c r="I188" s="4"/>
      <c r="J188" s="5"/>
      <c r="K188" s="2"/>
    </row>
    <row r="189" spans="1:11" ht="15.75" customHeight="1" x14ac:dyDescent="0.35">
      <c r="A189" s="3"/>
      <c r="B189" s="3"/>
      <c r="C189" s="3"/>
      <c r="D189" s="4"/>
      <c r="E189" s="4"/>
      <c r="F189" s="4"/>
      <c r="G189" s="4"/>
      <c r="H189" s="4"/>
      <c r="I189" s="4"/>
      <c r="J189" s="5"/>
      <c r="K189" s="2"/>
    </row>
    <row r="190" spans="1:11" ht="15.75" customHeight="1" x14ac:dyDescent="0.35">
      <c r="A190" s="3"/>
      <c r="B190" s="3"/>
      <c r="C190" s="3"/>
      <c r="D190" s="4"/>
      <c r="E190" s="4"/>
      <c r="F190" s="4"/>
      <c r="G190" s="4"/>
      <c r="H190" s="4"/>
      <c r="I190" s="4"/>
      <c r="J190" s="5"/>
      <c r="K190" s="2"/>
    </row>
    <row r="191" spans="1:11" ht="15.75" customHeight="1" x14ac:dyDescent="0.35">
      <c r="A191" s="3"/>
      <c r="B191" s="3"/>
      <c r="C191" s="3"/>
      <c r="D191" s="4"/>
      <c r="E191" s="4"/>
      <c r="F191" s="4"/>
      <c r="G191" s="4"/>
      <c r="H191" s="4"/>
      <c r="I191" s="4"/>
      <c r="J191" s="5"/>
      <c r="K191" s="2"/>
    </row>
    <row r="192" spans="1:11" ht="15.75" customHeight="1" x14ac:dyDescent="0.35">
      <c r="A192" s="3"/>
      <c r="B192" s="3"/>
      <c r="C192" s="3"/>
      <c r="D192" s="4"/>
      <c r="E192" s="4"/>
      <c r="F192" s="4"/>
      <c r="G192" s="4"/>
      <c r="H192" s="4"/>
      <c r="I192" s="4"/>
      <c r="J192" s="5"/>
      <c r="K192" s="2"/>
    </row>
    <row r="193" spans="1:11" ht="15.75" customHeight="1" x14ac:dyDescent="0.35">
      <c r="A193" s="3"/>
      <c r="B193" s="3"/>
      <c r="C193" s="3"/>
      <c r="D193" s="4"/>
      <c r="E193" s="4"/>
      <c r="F193" s="4"/>
      <c r="G193" s="4"/>
      <c r="H193" s="4"/>
      <c r="I193" s="4"/>
      <c r="J193" s="5"/>
      <c r="K193" s="2"/>
    </row>
    <row r="194" spans="1:11" ht="15.75" customHeight="1" x14ac:dyDescent="0.35">
      <c r="A194" s="3"/>
      <c r="B194" s="3"/>
      <c r="C194" s="3"/>
      <c r="D194" s="4"/>
      <c r="E194" s="4"/>
      <c r="F194" s="4"/>
      <c r="G194" s="4"/>
      <c r="H194" s="4"/>
      <c r="I194" s="4"/>
      <c r="J194" s="5"/>
      <c r="K194" s="2"/>
    </row>
    <row r="195" spans="1:11" ht="15.75" customHeight="1" x14ac:dyDescent="0.35">
      <c r="A195" s="3"/>
      <c r="B195" s="3"/>
      <c r="C195" s="3"/>
      <c r="D195" s="4"/>
      <c r="E195" s="4"/>
      <c r="F195" s="4"/>
      <c r="G195" s="4"/>
      <c r="H195" s="4"/>
      <c r="I195" s="4"/>
      <c r="J195" s="5"/>
      <c r="K195" s="2"/>
    </row>
    <row r="196" spans="1:11" ht="15.75" customHeight="1" x14ac:dyDescent="0.35">
      <c r="A196" s="3"/>
      <c r="B196" s="3"/>
      <c r="C196" s="3"/>
      <c r="D196" s="4"/>
      <c r="E196" s="4"/>
      <c r="F196" s="4"/>
      <c r="G196" s="4"/>
      <c r="H196" s="4"/>
      <c r="I196" s="4"/>
      <c r="J196" s="5"/>
      <c r="K196" s="2"/>
    </row>
    <row r="197" spans="1:11" ht="15.75" customHeight="1" x14ac:dyDescent="0.35">
      <c r="A197" s="3"/>
      <c r="B197" s="3"/>
      <c r="C197" s="3"/>
      <c r="D197" s="4"/>
      <c r="E197" s="4"/>
      <c r="F197" s="4"/>
      <c r="G197" s="4"/>
      <c r="H197" s="4"/>
      <c r="I197" s="4"/>
      <c r="J197" s="5"/>
      <c r="K197" s="2"/>
    </row>
    <row r="198" spans="1:11" ht="15.75" customHeight="1" x14ac:dyDescent="0.35">
      <c r="A198" s="3"/>
      <c r="B198" s="3"/>
      <c r="C198" s="3"/>
      <c r="D198" s="4"/>
      <c r="E198" s="4"/>
      <c r="F198" s="4"/>
      <c r="G198" s="4"/>
      <c r="H198" s="4"/>
      <c r="I198" s="4"/>
      <c r="J198" s="5"/>
      <c r="K198" s="2"/>
    </row>
    <row r="199" spans="1:11" ht="15.75" customHeight="1" x14ac:dyDescent="0.35">
      <c r="A199" s="3"/>
      <c r="B199" s="3"/>
      <c r="C199" s="3"/>
      <c r="D199" s="4"/>
      <c r="E199" s="4"/>
      <c r="F199" s="4"/>
      <c r="G199" s="4"/>
      <c r="H199" s="4"/>
      <c r="I199" s="4"/>
      <c r="J199" s="5"/>
      <c r="K199" s="2"/>
    </row>
    <row r="200" spans="1:11" ht="15.75" customHeight="1" x14ac:dyDescent="0.35">
      <c r="A200" s="3"/>
      <c r="B200" s="3"/>
      <c r="C200" s="3"/>
      <c r="D200" s="4"/>
      <c r="E200" s="4"/>
      <c r="F200" s="4"/>
      <c r="G200" s="4"/>
      <c r="H200" s="4"/>
      <c r="I200" s="4"/>
      <c r="J200" s="5"/>
      <c r="K200" s="2"/>
    </row>
    <row r="201" spans="1:11" ht="15.75" customHeight="1" x14ac:dyDescent="0.35">
      <c r="A201" s="3"/>
      <c r="B201" s="3"/>
      <c r="C201" s="3"/>
      <c r="D201" s="4"/>
      <c r="E201" s="4"/>
      <c r="F201" s="4"/>
      <c r="G201" s="4"/>
      <c r="H201" s="4"/>
      <c r="I201" s="4"/>
      <c r="J201" s="5"/>
      <c r="K201" s="2"/>
    </row>
    <row r="202" spans="1:11" ht="15.75" customHeight="1" x14ac:dyDescent="0.35">
      <c r="A202" s="3"/>
      <c r="B202" s="3"/>
      <c r="C202" s="3"/>
      <c r="D202" s="4"/>
      <c r="E202" s="4"/>
      <c r="F202" s="4"/>
      <c r="G202" s="4"/>
      <c r="H202" s="4"/>
      <c r="I202" s="4"/>
      <c r="J202" s="5"/>
      <c r="K202" s="2"/>
    </row>
    <row r="203" spans="1:11" ht="15.75" customHeight="1" x14ac:dyDescent="0.35">
      <c r="A203" s="3"/>
      <c r="B203" s="3"/>
      <c r="C203" s="3"/>
      <c r="D203" s="4"/>
      <c r="E203" s="4"/>
      <c r="F203" s="4"/>
      <c r="G203" s="4"/>
      <c r="H203" s="4"/>
      <c r="I203" s="4"/>
      <c r="J203" s="5"/>
      <c r="K203" s="2"/>
    </row>
    <row r="204" spans="1:11" ht="15.75" customHeight="1" x14ac:dyDescent="0.35">
      <c r="A204" s="3"/>
      <c r="B204" s="3"/>
      <c r="C204" s="3"/>
      <c r="D204" s="4"/>
      <c r="E204" s="4"/>
      <c r="F204" s="4"/>
      <c r="G204" s="4"/>
      <c r="H204" s="4"/>
      <c r="I204" s="4"/>
      <c r="J204" s="5"/>
      <c r="K204" s="2"/>
    </row>
    <row r="205" spans="1:11" ht="15.75" customHeight="1" x14ac:dyDescent="0.35">
      <c r="A205" s="3"/>
      <c r="B205" s="3"/>
      <c r="C205" s="3"/>
      <c r="D205" s="4"/>
      <c r="E205" s="4"/>
      <c r="F205" s="4"/>
      <c r="G205" s="4"/>
      <c r="H205" s="4"/>
      <c r="I205" s="4"/>
      <c r="J205" s="5"/>
      <c r="K205" s="2"/>
    </row>
    <row r="206" spans="1:11" ht="15.75" customHeight="1" x14ac:dyDescent="0.35">
      <c r="A206" s="3"/>
      <c r="B206" s="3"/>
      <c r="C206" s="3"/>
      <c r="D206" s="4"/>
      <c r="E206" s="4"/>
      <c r="F206" s="4"/>
      <c r="G206" s="4"/>
      <c r="H206" s="4"/>
      <c r="I206" s="4"/>
      <c r="J206" s="5"/>
      <c r="K206" s="2"/>
    </row>
    <row r="207" spans="1:11" ht="15.75" customHeight="1" x14ac:dyDescent="0.35">
      <c r="A207" s="3"/>
      <c r="B207" s="3"/>
      <c r="C207" s="3"/>
      <c r="D207" s="4"/>
      <c r="E207" s="4"/>
      <c r="F207" s="4"/>
      <c r="G207" s="4"/>
      <c r="H207" s="4"/>
      <c r="I207" s="4"/>
      <c r="J207" s="5"/>
      <c r="K207" s="2"/>
    </row>
    <row r="208" spans="1:11" ht="15.75" customHeight="1" x14ac:dyDescent="0.35">
      <c r="A208" s="3"/>
      <c r="B208" s="3"/>
      <c r="C208" s="3"/>
      <c r="D208" s="4"/>
      <c r="E208" s="4"/>
      <c r="F208" s="4"/>
      <c r="G208" s="4"/>
      <c r="H208" s="4"/>
      <c r="I208" s="4"/>
      <c r="J208" s="5"/>
      <c r="K208" s="2"/>
    </row>
    <row r="209" spans="1:11" ht="15.75" customHeight="1" x14ac:dyDescent="0.35">
      <c r="A209" s="3"/>
      <c r="B209" s="3"/>
      <c r="C209" s="3"/>
      <c r="D209" s="4"/>
      <c r="E209" s="4"/>
      <c r="F209" s="4"/>
      <c r="G209" s="4"/>
      <c r="H209" s="4"/>
      <c r="I209" s="4"/>
      <c r="J209" s="5"/>
      <c r="K209" s="2"/>
    </row>
    <row r="210" spans="1:11" ht="15.75" customHeight="1" x14ac:dyDescent="0.35">
      <c r="A210" s="3"/>
      <c r="B210" s="3"/>
      <c r="C210" s="3"/>
      <c r="D210" s="4"/>
      <c r="E210" s="4"/>
      <c r="F210" s="4"/>
      <c r="G210" s="4"/>
      <c r="H210" s="4"/>
      <c r="I210" s="4"/>
      <c r="J210" s="5"/>
      <c r="K210" s="2"/>
    </row>
    <row r="211" spans="1:11" ht="15.75" customHeight="1" x14ac:dyDescent="0.35">
      <c r="A211" s="3"/>
      <c r="B211" s="3"/>
      <c r="C211" s="3"/>
      <c r="D211" s="4"/>
      <c r="E211" s="4"/>
      <c r="F211" s="4"/>
      <c r="G211" s="4"/>
      <c r="H211" s="4"/>
      <c r="I211" s="4"/>
      <c r="J211" s="5"/>
      <c r="K211" s="2"/>
    </row>
    <row r="212" spans="1:11" ht="15.75" customHeight="1" x14ac:dyDescent="0.35">
      <c r="A212" s="3"/>
      <c r="B212" s="3"/>
      <c r="C212" s="3"/>
      <c r="D212" s="4"/>
      <c r="E212" s="4"/>
      <c r="F212" s="4"/>
      <c r="G212" s="4"/>
      <c r="H212" s="4"/>
      <c r="I212" s="4"/>
      <c r="J212" s="5"/>
      <c r="K212" s="2"/>
    </row>
    <row r="213" spans="1:11" ht="15.75" customHeight="1" x14ac:dyDescent="0.35">
      <c r="A213" s="3"/>
      <c r="B213" s="3"/>
      <c r="C213" s="3"/>
      <c r="D213" s="4"/>
      <c r="E213" s="4"/>
      <c r="F213" s="4"/>
      <c r="G213" s="4"/>
      <c r="H213" s="4"/>
      <c r="I213" s="4"/>
      <c r="J213" s="5"/>
      <c r="K213" s="2"/>
    </row>
    <row r="214" spans="1:11" ht="15.75" customHeight="1" x14ac:dyDescent="0.35">
      <c r="A214" s="3"/>
      <c r="B214" s="3"/>
      <c r="C214" s="3"/>
      <c r="D214" s="4"/>
      <c r="E214" s="4"/>
      <c r="F214" s="4"/>
      <c r="G214" s="4"/>
      <c r="H214" s="4"/>
      <c r="I214" s="4"/>
      <c r="J214" s="5"/>
      <c r="K214" s="2"/>
    </row>
    <row r="215" spans="1:11" ht="15.75" customHeight="1" x14ac:dyDescent="0.35">
      <c r="A215" s="3"/>
      <c r="B215" s="3"/>
      <c r="C215" s="3"/>
      <c r="D215" s="4"/>
      <c r="E215" s="4"/>
      <c r="F215" s="4"/>
      <c r="G215" s="4"/>
      <c r="H215" s="4"/>
      <c r="I215" s="4"/>
      <c r="J215" s="5"/>
      <c r="K215" s="2"/>
    </row>
    <row r="216" spans="1:11" ht="15.75" customHeight="1" x14ac:dyDescent="0.35">
      <c r="A216" s="3"/>
      <c r="B216" s="3"/>
      <c r="C216" s="3"/>
      <c r="D216" s="4"/>
      <c r="E216" s="4"/>
      <c r="F216" s="4"/>
      <c r="G216" s="4"/>
      <c r="H216" s="4"/>
      <c r="I216" s="4"/>
      <c r="J216" s="5"/>
      <c r="K216" s="2"/>
    </row>
    <row r="217" spans="1:11" ht="15.75" customHeight="1" x14ac:dyDescent="0.35">
      <c r="A217" s="3"/>
      <c r="B217" s="3"/>
      <c r="C217" s="3"/>
      <c r="D217" s="4"/>
      <c r="E217" s="4"/>
      <c r="F217" s="4"/>
      <c r="G217" s="4"/>
      <c r="H217" s="4"/>
      <c r="I217" s="4"/>
      <c r="J217" s="5"/>
      <c r="K217" s="2"/>
    </row>
    <row r="218" spans="1:11" ht="15.75" customHeight="1" x14ac:dyDescent="0.35">
      <c r="A218" s="3"/>
      <c r="B218" s="3"/>
      <c r="C218" s="3"/>
      <c r="D218" s="4"/>
      <c r="E218" s="4"/>
      <c r="F218" s="4"/>
      <c r="G218" s="4"/>
      <c r="H218" s="4"/>
      <c r="I218" s="4"/>
      <c r="J218" s="5"/>
      <c r="K218" s="2"/>
    </row>
    <row r="219" spans="1:11" ht="15.75" customHeight="1" x14ac:dyDescent="0.35">
      <c r="A219" s="3"/>
      <c r="B219" s="3"/>
      <c r="C219" s="3"/>
      <c r="D219" s="4"/>
      <c r="E219" s="4"/>
      <c r="F219" s="4"/>
      <c r="G219" s="4"/>
      <c r="H219" s="4"/>
      <c r="I219" s="4"/>
      <c r="J219" s="5"/>
      <c r="K219" s="2"/>
    </row>
    <row r="220" spans="1:11" ht="15.75" customHeight="1" x14ac:dyDescent="0.35">
      <c r="A220" s="3"/>
      <c r="B220" s="3"/>
      <c r="C220" s="3"/>
      <c r="D220" s="4"/>
      <c r="E220" s="4"/>
      <c r="F220" s="4"/>
      <c r="G220" s="4"/>
      <c r="H220" s="4"/>
      <c r="I220" s="4"/>
      <c r="J220" s="5"/>
      <c r="K220" s="2"/>
    </row>
    <row r="221" spans="1:11" ht="15.75" customHeight="1" x14ac:dyDescent="0.35">
      <c r="A221" s="3"/>
      <c r="B221" s="3"/>
      <c r="C221" s="3"/>
      <c r="D221" s="4"/>
      <c r="E221" s="4"/>
      <c r="F221" s="4"/>
      <c r="G221" s="4"/>
      <c r="H221" s="4"/>
      <c r="I221" s="4"/>
      <c r="J221" s="5"/>
      <c r="K221" s="2"/>
    </row>
    <row r="222" spans="1:11" ht="15.75" customHeight="1" x14ac:dyDescent="0.35">
      <c r="A222" s="3"/>
      <c r="B222" s="3"/>
      <c r="C222" s="3"/>
      <c r="D222" s="4"/>
      <c r="E222" s="4"/>
      <c r="F222" s="4"/>
      <c r="G222" s="4"/>
      <c r="H222" s="4"/>
      <c r="I222" s="4"/>
      <c r="J222" s="5"/>
      <c r="K222" s="2"/>
    </row>
    <row r="223" spans="1:11" ht="15.75" customHeight="1" x14ac:dyDescent="0.35">
      <c r="A223" s="3"/>
      <c r="B223" s="3"/>
      <c r="C223" s="3"/>
      <c r="D223" s="4"/>
      <c r="E223" s="4"/>
      <c r="F223" s="4"/>
      <c r="G223" s="4"/>
      <c r="H223" s="4"/>
      <c r="I223" s="4"/>
      <c r="J223" s="5"/>
      <c r="K223" s="2"/>
    </row>
    <row r="224" spans="1:11" ht="15.75" customHeight="1" x14ac:dyDescent="0.35">
      <c r="A224" s="3"/>
      <c r="B224" s="3"/>
      <c r="C224" s="3"/>
      <c r="D224" s="4"/>
      <c r="E224" s="4"/>
      <c r="F224" s="4"/>
      <c r="G224" s="4"/>
      <c r="H224" s="4"/>
      <c r="I224" s="4"/>
      <c r="J224" s="5"/>
      <c r="K224" s="2"/>
    </row>
    <row r="225" spans="1:11" ht="15.75" customHeight="1" x14ac:dyDescent="0.35">
      <c r="A225" s="3"/>
      <c r="B225" s="3"/>
      <c r="C225" s="3"/>
      <c r="D225" s="4"/>
      <c r="E225" s="4"/>
      <c r="F225" s="4"/>
      <c r="G225" s="4"/>
      <c r="H225" s="4"/>
      <c r="I225" s="4"/>
      <c r="J225" s="5"/>
      <c r="K225" s="2"/>
    </row>
    <row r="226" spans="1:11" ht="15.75" customHeight="1" x14ac:dyDescent="0.35">
      <c r="A226" s="3"/>
      <c r="B226" s="3"/>
      <c r="C226" s="3"/>
      <c r="D226" s="4"/>
      <c r="E226" s="4"/>
      <c r="F226" s="4"/>
      <c r="G226" s="4"/>
      <c r="H226" s="4"/>
      <c r="I226" s="4"/>
      <c r="J226" s="5"/>
      <c r="K226" s="2"/>
    </row>
    <row r="227" spans="1:11" ht="15.75" customHeight="1" x14ac:dyDescent="0.35">
      <c r="A227" s="3"/>
      <c r="B227" s="3"/>
      <c r="C227" s="3"/>
      <c r="D227" s="4"/>
      <c r="E227" s="4"/>
      <c r="F227" s="4"/>
      <c r="G227" s="4"/>
      <c r="H227" s="4"/>
      <c r="I227" s="4"/>
      <c r="J227" s="5"/>
      <c r="K227" s="2"/>
    </row>
    <row r="228" spans="1:11" ht="15.75" customHeight="1" x14ac:dyDescent="0.35">
      <c r="A228" s="3"/>
      <c r="B228" s="3"/>
      <c r="C228" s="3"/>
      <c r="D228" s="4"/>
      <c r="E228" s="4"/>
      <c r="F228" s="4"/>
      <c r="G228" s="4"/>
      <c r="H228" s="4"/>
      <c r="I228" s="4"/>
      <c r="J228" s="5"/>
      <c r="K228" s="2"/>
    </row>
    <row r="229" spans="1:11" ht="15.75" customHeight="1" x14ac:dyDescent="0.35">
      <c r="A229" s="3"/>
      <c r="B229" s="3"/>
      <c r="C229" s="3"/>
      <c r="D229" s="4"/>
      <c r="E229" s="4"/>
      <c r="F229" s="4"/>
      <c r="G229" s="4"/>
      <c r="H229" s="4"/>
      <c r="I229" s="4"/>
      <c r="J229" s="5"/>
      <c r="K229" s="2"/>
    </row>
    <row r="230" spans="1:11" ht="15.75" customHeight="1" x14ac:dyDescent="0.35">
      <c r="A230" s="3"/>
      <c r="B230" s="3"/>
      <c r="C230" s="3"/>
      <c r="D230" s="4"/>
      <c r="E230" s="4"/>
      <c r="F230" s="4"/>
      <c r="G230" s="4"/>
      <c r="H230" s="4"/>
      <c r="I230" s="4"/>
      <c r="J230" s="5"/>
      <c r="K230" s="2"/>
    </row>
    <row r="231" spans="1:11" ht="15.75" customHeight="1" x14ac:dyDescent="0.35">
      <c r="A231" s="3"/>
      <c r="B231" s="3"/>
      <c r="C231" s="3"/>
      <c r="D231" s="4"/>
      <c r="E231" s="4"/>
      <c r="F231" s="4"/>
      <c r="G231" s="4"/>
      <c r="H231" s="4"/>
      <c r="I231" s="4"/>
      <c r="J231" s="5"/>
      <c r="K231" s="2"/>
    </row>
    <row r="232" spans="1:11" ht="15.75" customHeight="1" x14ac:dyDescent="0.35">
      <c r="A232" s="3"/>
      <c r="B232" s="3"/>
      <c r="C232" s="3"/>
      <c r="D232" s="4"/>
      <c r="E232" s="4"/>
      <c r="F232" s="4"/>
      <c r="G232" s="4"/>
      <c r="H232" s="4"/>
      <c r="I232" s="4"/>
      <c r="J232" s="5"/>
      <c r="K232" s="2"/>
    </row>
    <row r="233" spans="1:11" ht="15.75" customHeight="1" x14ac:dyDescent="0.35">
      <c r="A233" s="3"/>
      <c r="B233" s="3"/>
      <c r="C233" s="3"/>
      <c r="D233" s="4"/>
      <c r="E233" s="4"/>
      <c r="F233" s="4"/>
      <c r="G233" s="4"/>
      <c r="H233" s="4"/>
      <c r="I233" s="4"/>
      <c r="J233" s="5"/>
      <c r="K233" s="2"/>
    </row>
    <row r="234" spans="1:11" ht="15.75" customHeight="1" x14ac:dyDescent="0.35">
      <c r="A234" s="3"/>
      <c r="B234" s="3"/>
      <c r="C234" s="3"/>
      <c r="D234" s="4"/>
      <c r="E234" s="4"/>
      <c r="F234" s="4"/>
      <c r="G234" s="4"/>
      <c r="H234" s="4"/>
      <c r="I234" s="4"/>
      <c r="J234" s="5"/>
      <c r="K234" s="2"/>
    </row>
    <row r="235" spans="1:11" ht="15.75" customHeight="1" x14ac:dyDescent="0.35">
      <c r="A235" s="3"/>
      <c r="B235" s="3"/>
      <c r="C235" s="3"/>
      <c r="D235" s="4"/>
      <c r="E235" s="4"/>
      <c r="F235" s="4"/>
      <c r="G235" s="4"/>
      <c r="H235" s="4"/>
      <c r="I235" s="4"/>
      <c r="J235" s="5"/>
      <c r="K235" s="2"/>
    </row>
    <row r="236" spans="1:11" ht="15.75" customHeight="1" x14ac:dyDescent="0.35">
      <c r="A236" s="3"/>
      <c r="B236" s="3"/>
      <c r="C236" s="3"/>
      <c r="D236" s="4"/>
      <c r="E236" s="4"/>
      <c r="F236" s="4"/>
      <c r="G236" s="4"/>
      <c r="H236" s="4"/>
      <c r="I236" s="4"/>
      <c r="J236" s="5"/>
      <c r="K236" s="2"/>
    </row>
    <row r="237" spans="1:11" ht="15.75" customHeight="1" x14ac:dyDescent="0.35">
      <c r="A237" s="3"/>
      <c r="B237" s="3"/>
      <c r="C237" s="3"/>
      <c r="D237" s="4"/>
      <c r="E237" s="4"/>
      <c r="F237" s="4"/>
      <c r="G237" s="4"/>
      <c r="H237" s="4"/>
      <c r="I237" s="4"/>
      <c r="J237" s="5"/>
      <c r="K237" s="2"/>
    </row>
    <row r="238" spans="1:11" ht="15.75" customHeight="1" x14ac:dyDescent="0.35">
      <c r="A238" s="3"/>
      <c r="B238" s="3"/>
      <c r="C238" s="3"/>
      <c r="D238" s="4"/>
      <c r="E238" s="4"/>
      <c r="F238" s="4"/>
      <c r="G238" s="4"/>
      <c r="H238" s="4"/>
      <c r="I238" s="4"/>
      <c r="J238" s="5"/>
      <c r="K238" s="2"/>
    </row>
    <row r="239" spans="1:11" ht="15.75" customHeight="1" x14ac:dyDescent="0.35">
      <c r="A239" s="3"/>
      <c r="B239" s="3"/>
      <c r="C239" s="3"/>
      <c r="D239" s="4"/>
      <c r="E239" s="4"/>
      <c r="F239" s="4"/>
      <c r="G239" s="4"/>
      <c r="H239" s="4"/>
      <c r="I239" s="4"/>
      <c r="J239" s="5"/>
      <c r="K239" s="2"/>
    </row>
    <row r="240" spans="1:11" ht="15.75" customHeight="1" x14ac:dyDescent="0.35">
      <c r="A240" s="3"/>
      <c r="B240" s="3"/>
      <c r="C240" s="3"/>
      <c r="D240" s="4"/>
      <c r="E240" s="4"/>
      <c r="F240" s="4"/>
      <c r="G240" s="4"/>
      <c r="H240" s="4"/>
      <c r="I240" s="4"/>
      <c r="J240" s="5"/>
      <c r="K240" s="2"/>
    </row>
    <row r="241" spans="1:11" ht="15.75" customHeight="1" x14ac:dyDescent="0.35">
      <c r="A241" s="3"/>
      <c r="B241" s="3"/>
      <c r="C241" s="3"/>
      <c r="D241" s="4"/>
      <c r="E241" s="4"/>
      <c r="F241" s="4"/>
      <c r="G241" s="4"/>
      <c r="H241" s="4"/>
      <c r="I241" s="4"/>
      <c r="J241" s="5"/>
      <c r="K241" s="2"/>
    </row>
    <row r="242" spans="1:11" ht="15.75" customHeight="1" x14ac:dyDescent="0.35">
      <c r="A242" s="3"/>
      <c r="B242" s="3"/>
      <c r="C242" s="3"/>
      <c r="D242" s="4"/>
      <c r="E242" s="4"/>
      <c r="F242" s="4"/>
      <c r="G242" s="4"/>
      <c r="H242" s="4"/>
      <c r="I242" s="4"/>
      <c r="J242" s="5"/>
      <c r="K242" s="2"/>
    </row>
    <row r="243" spans="1:11" ht="15.75" customHeight="1" x14ac:dyDescent="0.35">
      <c r="A243" s="3"/>
      <c r="B243" s="3"/>
      <c r="C243" s="3"/>
      <c r="D243" s="4"/>
      <c r="E243" s="4"/>
      <c r="F243" s="4"/>
      <c r="G243" s="4"/>
      <c r="H243" s="4"/>
      <c r="I243" s="4"/>
      <c r="J243" s="5"/>
      <c r="K243" s="2"/>
    </row>
    <row r="244" spans="1:11" ht="15.75" customHeight="1" x14ac:dyDescent="0.35">
      <c r="A244" s="3"/>
      <c r="B244" s="3"/>
      <c r="C244" s="3"/>
      <c r="D244" s="4"/>
      <c r="E244" s="4"/>
      <c r="F244" s="4"/>
      <c r="G244" s="4"/>
      <c r="H244" s="4"/>
      <c r="I244" s="4"/>
      <c r="J244" s="5"/>
      <c r="K244" s="2"/>
    </row>
    <row r="245" spans="1:11" ht="15.75" customHeight="1" x14ac:dyDescent="0.35">
      <c r="A245" s="3"/>
      <c r="B245" s="3"/>
      <c r="C245" s="3"/>
      <c r="D245" s="4"/>
      <c r="E245" s="4"/>
      <c r="F245" s="4"/>
      <c r="G245" s="4"/>
      <c r="H245" s="4"/>
      <c r="I245" s="4"/>
      <c r="J245" s="5"/>
      <c r="K245" s="2"/>
    </row>
    <row r="246" spans="1:11" ht="15.75" customHeight="1" x14ac:dyDescent="0.35">
      <c r="A246" s="3"/>
      <c r="B246" s="3"/>
      <c r="C246" s="3"/>
      <c r="D246" s="4"/>
      <c r="E246" s="4"/>
      <c r="F246" s="4"/>
      <c r="G246" s="4"/>
      <c r="H246" s="4"/>
      <c r="I246" s="4"/>
      <c r="J246" s="5"/>
      <c r="K246" s="2"/>
    </row>
    <row r="247" spans="1:11" ht="15.75" customHeight="1" x14ac:dyDescent="0.35">
      <c r="A247" s="3"/>
      <c r="B247" s="3"/>
      <c r="C247" s="3"/>
      <c r="D247" s="4"/>
      <c r="E247" s="4"/>
      <c r="F247" s="4"/>
      <c r="G247" s="4"/>
      <c r="H247" s="4"/>
      <c r="I247" s="4"/>
      <c r="J247" s="5"/>
      <c r="K247" s="2"/>
    </row>
    <row r="248" spans="1:11" ht="15.75" customHeight="1" x14ac:dyDescent="0.35">
      <c r="A248" s="3"/>
      <c r="B248" s="3"/>
      <c r="C248" s="3"/>
      <c r="D248" s="4"/>
      <c r="E248" s="4"/>
      <c r="F248" s="4"/>
      <c r="G248" s="4"/>
      <c r="H248" s="4"/>
      <c r="I248" s="4"/>
      <c r="J248" s="5"/>
      <c r="K248" s="2"/>
    </row>
    <row r="249" spans="1:11" ht="15.75" customHeight="1" x14ac:dyDescent="0.35">
      <c r="A249" s="3"/>
      <c r="B249" s="3"/>
      <c r="C249" s="3"/>
      <c r="D249" s="4"/>
      <c r="E249" s="4"/>
      <c r="F249" s="4"/>
      <c r="G249" s="4"/>
      <c r="H249" s="4"/>
      <c r="I249" s="4"/>
      <c r="J249" s="5"/>
      <c r="K249" s="2"/>
    </row>
    <row r="250" spans="1:11" ht="15.75" customHeight="1" x14ac:dyDescent="0.35">
      <c r="A250" s="3"/>
      <c r="B250" s="3"/>
      <c r="C250" s="3"/>
      <c r="D250" s="4"/>
      <c r="E250" s="4"/>
      <c r="F250" s="4"/>
      <c r="G250" s="4"/>
      <c r="H250" s="4"/>
      <c r="I250" s="4"/>
      <c r="J250" s="5"/>
      <c r="K250" s="2"/>
    </row>
    <row r="251" spans="1:11" ht="15.75" customHeight="1" x14ac:dyDescent="0.35">
      <c r="A251" s="3"/>
      <c r="B251" s="3"/>
      <c r="C251" s="3"/>
      <c r="D251" s="4"/>
      <c r="E251" s="4"/>
      <c r="F251" s="4"/>
      <c r="G251" s="4"/>
      <c r="H251" s="4"/>
      <c r="I251" s="4"/>
      <c r="J251" s="5"/>
      <c r="K251" s="2"/>
    </row>
    <row r="252" spans="1:11" ht="15.75" customHeight="1" x14ac:dyDescent="0.35">
      <c r="A252" s="3"/>
      <c r="B252" s="3"/>
      <c r="C252" s="3"/>
      <c r="D252" s="4"/>
      <c r="E252" s="4"/>
      <c r="F252" s="4"/>
      <c r="G252" s="4"/>
      <c r="H252" s="4"/>
      <c r="I252" s="4"/>
      <c r="J252" s="5"/>
      <c r="K252" s="2"/>
    </row>
    <row r="253" spans="1:11" ht="15.75" customHeight="1" x14ac:dyDescent="0.35">
      <c r="A253" s="3"/>
      <c r="B253" s="3"/>
      <c r="C253" s="3"/>
      <c r="D253" s="4"/>
      <c r="E253" s="4"/>
      <c r="F253" s="4"/>
      <c r="G253" s="4"/>
      <c r="H253" s="4"/>
      <c r="I253" s="4"/>
      <c r="J253" s="5"/>
      <c r="K253" s="2"/>
    </row>
    <row r="254" spans="1:11" ht="15.75" customHeight="1" x14ac:dyDescent="0.35">
      <c r="A254" s="3"/>
      <c r="B254" s="3"/>
      <c r="C254" s="3"/>
      <c r="D254" s="4"/>
      <c r="E254" s="4"/>
      <c r="F254" s="4"/>
      <c r="G254" s="4"/>
      <c r="H254" s="4"/>
      <c r="I254" s="4"/>
      <c r="J254" s="5"/>
      <c r="K254" s="2"/>
    </row>
    <row r="255" spans="1:11" ht="15.75" customHeight="1" x14ac:dyDescent="0.35">
      <c r="A255" s="3"/>
      <c r="B255" s="3"/>
      <c r="C255" s="3"/>
      <c r="D255" s="4"/>
      <c r="E255" s="4"/>
      <c r="F255" s="4"/>
      <c r="G255" s="4"/>
      <c r="H255" s="4"/>
      <c r="I255" s="4"/>
      <c r="J255" s="5"/>
      <c r="K255" s="2"/>
    </row>
    <row r="256" spans="1:11" ht="15.75" customHeight="1" x14ac:dyDescent="0.35">
      <c r="A256" s="3"/>
      <c r="B256" s="3"/>
      <c r="C256" s="3"/>
      <c r="D256" s="4"/>
      <c r="E256" s="4"/>
      <c r="F256" s="4"/>
      <c r="G256" s="4"/>
      <c r="H256" s="4"/>
      <c r="I256" s="4"/>
      <c r="J256" s="5"/>
      <c r="K256" s="2"/>
    </row>
    <row r="257" spans="1:11" ht="15.75" customHeight="1" x14ac:dyDescent="0.35">
      <c r="A257" s="3"/>
      <c r="B257" s="3"/>
      <c r="C257" s="3"/>
      <c r="D257" s="4"/>
      <c r="E257" s="4"/>
      <c r="F257" s="4"/>
      <c r="G257" s="4"/>
      <c r="H257" s="4"/>
      <c r="I257" s="4"/>
      <c r="J257" s="5"/>
      <c r="K257" s="2"/>
    </row>
    <row r="258" spans="1:11" ht="15.75" customHeight="1" x14ac:dyDescent="0.35">
      <c r="A258" s="3"/>
      <c r="B258" s="3"/>
      <c r="C258" s="3"/>
      <c r="D258" s="4"/>
      <c r="E258" s="4"/>
      <c r="F258" s="4"/>
      <c r="G258" s="4"/>
      <c r="H258" s="4"/>
      <c r="I258" s="4"/>
      <c r="J258" s="5"/>
      <c r="K258" s="2"/>
    </row>
    <row r="259" spans="1:11" ht="15.75" customHeight="1" x14ac:dyDescent="0.35">
      <c r="A259" s="3"/>
      <c r="B259" s="3"/>
      <c r="C259" s="3"/>
      <c r="D259" s="4"/>
      <c r="E259" s="4"/>
      <c r="F259" s="4"/>
      <c r="G259" s="4"/>
      <c r="H259" s="4"/>
      <c r="I259" s="4"/>
      <c r="J259" s="5"/>
      <c r="K259" s="2"/>
    </row>
    <row r="260" spans="1:11" ht="15.75" customHeight="1" x14ac:dyDescent="0.35">
      <c r="A260" s="3"/>
      <c r="B260" s="3"/>
      <c r="C260" s="3"/>
      <c r="D260" s="4"/>
      <c r="E260" s="4"/>
      <c r="F260" s="4"/>
      <c r="G260" s="4"/>
      <c r="H260" s="4"/>
      <c r="I260" s="4"/>
      <c r="J260" s="5"/>
      <c r="K260" s="2"/>
    </row>
    <row r="261" spans="1:11" ht="15.75" customHeight="1" x14ac:dyDescent="0.35">
      <c r="A261" s="3"/>
      <c r="B261" s="3"/>
      <c r="C261" s="3"/>
      <c r="D261" s="4"/>
      <c r="E261" s="4"/>
      <c r="F261" s="4"/>
      <c r="G261" s="4"/>
      <c r="H261" s="4"/>
      <c r="I261" s="4"/>
      <c r="J261" s="5"/>
      <c r="K261" s="2"/>
    </row>
    <row r="262" spans="1:11" ht="15.75" customHeight="1" x14ac:dyDescent="0.35">
      <c r="A262" s="3"/>
      <c r="B262" s="3"/>
      <c r="C262" s="3"/>
      <c r="D262" s="4"/>
      <c r="E262" s="4"/>
      <c r="F262" s="4"/>
      <c r="G262" s="4"/>
      <c r="H262" s="4"/>
      <c r="I262" s="4"/>
      <c r="J262" s="5"/>
      <c r="K262" s="2"/>
    </row>
    <row r="263" spans="1:11" ht="15.75" customHeight="1" x14ac:dyDescent="0.35">
      <c r="A263" s="3"/>
      <c r="B263" s="3"/>
      <c r="C263" s="3"/>
      <c r="D263" s="4"/>
      <c r="E263" s="4"/>
      <c r="F263" s="4"/>
      <c r="G263" s="4"/>
      <c r="H263" s="4"/>
      <c r="I263" s="4"/>
      <c r="J263" s="5"/>
      <c r="K263" s="2"/>
    </row>
    <row r="264" spans="1:11" ht="15.75" customHeight="1" x14ac:dyDescent="0.35">
      <c r="A264" s="3"/>
      <c r="B264" s="3"/>
      <c r="C264" s="3"/>
      <c r="D264" s="4"/>
      <c r="E264" s="4"/>
      <c r="F264" s="4"/>
      <c r="G264" s="4"/>
      <c r="H264" s="4"/>
      <c r="I264" s="4"/>
      <c r="J264" s="5"/>
      <c r="K264" s="2"/>
    </row>
    <row r="265" spans="1:11" ht="15.75" customHeight="1" x14ac:dyDescent="0.35">
      <c r="A265" s="3"/>
      <c r="B265" s="3"/>
      <c r="C265" s="3"/>
      <c r="D265" s="4"/>
      <c r="E265" s="4"/>
      <c r="F265" s="4"/>
      <c r="G265" s="4"/>
      <c r="H265" s="4"/>
      <c r="I265" s="4"/>
      <c r="J265" s="5"/>
      <c r="K265" s="2"/>
    </row>
    <row r="266" spans="1:11" ht="15.75" customHeight="1" x14ac:dyDescent="0.35">
      <c r="A266" s="3"/>
      <c r="B266" s="3"/>
      <c r="C266" s="3"/>
      <c r="D266" s="4"/>
      <c r="E266" s="4"/>
      <c r="F266" s="4"/>
      <c r="G266" s="4"/>
      <c r="H266" s="4"/>
      <c r="I266" s="4"/>
      <c r="J266" s="5"/>
      <c r="K266" s="2"/>
    </row>
    <row r="267" spans="1:11" ht="15.75" customHeight="1" x14ac:dyDescent="0.35">
      <c r="A267" s="3"/>
      <c r="B267" s="3"/>
      <c r="C267" s="3"/>
      <c r="D267" s="4"/>
      <c r="E267" s="4"/>
      <c r="F267" s="4"/>
      <c r="G267" s="4"/>
      <c r="H267" s="4"/>
      <c r="I267" s="4"/>
      <c r="J267" s="5"/>
      <c r="K267" s="2"/>
    </row>
    <row r="268" spans="1:11" ht="15.75" customHeight="1" x14ac:dyDescent="0.35">
      <c r="A268" s="3"/>
      <c r="B268" s="3"/>
      <c r="C268" s="3"/>
      <c r="D268" s="4"/>
      <c r="E268" s="4"/>
      <c r="F268" s="4"/>
      <c r="G268" s="4"/>
      <c r="H268" s="4"/>
      <c r="I268" s="4"/>
      <c r="J268" s="5"/>
      <c r="K268" s="2"/>
    </row>
    <row r="269" spans="1:11" ht="15.75" customHeight="1" x14ac:dyDescent="0.35">
      <c r="A269" s="3"/>
      <c r="B269" s="3"/>
      <c r="C269" s="3"/>
      <c r="D269" s="4"/>
      <c r="E269" s="4"/>
      <c r="F269" s="4"/>
      <c r="G269" s="4"/>
      <c r="H269" s="4"/>
      <c r="I269" s="4"/>
      <c r="J269" s="5"/>
      <c r="K269" s="2"/>
    </row>
    <row r="270" spans="1:11" ht="15.75" customHeight="1" x14ac:dyDescent="0.35">
      <c r="A270" s="3"/>
      <c r="B270" s="3"/>
      <c r="C270" s="3"/>
      <c r="D270" s="4"/>
      <c r="E270" s="4"/>
      <c r="F270" s="4"/>
      <c r="G270" s="4"/>
      <c r="H270" s="4"/>
      <c r="I270" s="4"/>
      <c r="J270" s="5"/>
      <c r="K270" s="2"/>
    </row>
    <row r="271" spans="1:11" ht="15.75" customHeight="1" x14ac:dyDescent="0.35">
      <c r="A271" s="3"/>
      <c r="B271" s="3"/>
      <c r="C271" s="3"/>
      <c r="D271" s="4"/>
      <c r="E271" s="4"/>
      <c r="F271" s="4"/>
      <c r="G271" s="4"/>
      <c r="H271" s="4"/>
      <c r="I271" s="4"/>
      <c r="J271" s="5"/>
      <c r="K271" s="2"/>
    </row>
    <row r="272" spans="1:11" ht="15.75" customHeight="1" x14ac:dyDescent="0.35">
      <c r="A272" s="3"/>
      <c r="B272" s="3"/>
      <c r="C272" s="3"/>
      <c r="D272" s="4"/>
      <c r="E272" s="4"/>
      <c r="F272" s="4"/>
      <c r="G272" s="4"/>
      <c r="H272" s="4"/>
      <c r="I272" s="4"/>
      <c r="J272" s="5"/>
      <c r="K272" s="2"/>
    </row>
    <row r="273" spans="1:11" ht="15.75" customHeight="1" x14ac:dyDescent="0.35">
      <c r="A273" s="3"/>
      <c r="B273" s="3"/>
      <c r="C273" s="3"/>
      <c r="D273" s="4"/>
      <c r="E273" s="4"/>
      <c r="F273" s="4"/>
      <c r="G273" s="4"/>
      <c r="H273" s="4"/>
      <c r="I273" s="4"/>
      <c r="J273" s="5"/>
      <c r="K273" s="2"/>
    </row>
    <row r="274" spans="1:11" ht="15.75" customHeight="1" x14ac:dyDescent="0.35">
      <c r="A274" s="3"/>
      <c r="B274" s="3"/>
      <c r="C274" s="3"/>
      <c r="D274" s="4"/>
      <c r="E274" s="4"/>
      <c r="F274" s="4"/>
      <c r="G274" s="4"/>
      <c r="H274" s="4"/>
      <c r="I274" s="4"/>
      <c r="J274" s="5"/>
      <c r="K274" s="2"/>
    </row>
    <row r="275" spans="1:11" ht="15.75" customHeight="1" x14ac:dyDescent="0.35">
      <c r="A275" s="3"/>
      <c r="B275" s="3"/>
      <c r="C275" s="3"/>
      <c r="D275" s="4"/>
      <c r="E275" s="4"/>
      <c r="F275" s="4"/>
      <c r="G275" s="4"/>
      <c r="H275" s="4"/>
      <c r="I275" s="4"/>
      <c r="J275" s="5"/>
      <c r="K275" s="2"/>
    </row>
    <row r="276" spans="1:11" ht="15.75" customHeight="1" x14ac:dyDescent="0.35">
      <c r="A276" s="3"/>
      <c r="B276" s="3"/>
      <c r="C276" s="3"/>
      <c r="D276" s="4"/>
      <c r="E276" s="4"/>
      <c r="F276" s="4"/>
      <c r="G276" s="4"/>
      <c r="H276" s="4"/>
      <c r="I276" s="4"/>
      <c r="J276" s="5"/>
      <c r="K276" s="2"/>
    </row>
    <row r="277" spans="1:11" ht="15.75" customHeight="1" x14ac:dyDescent="0.35">
      <c r="A277" s="3"/>
      <c r="B277" s="3"/>
      <c r="C277" s="3"/>
      <c r="D277" s="4"/>
      <c r="E277" s="4"/>
      <c r="F277" s="4"/>
      <c r="G277" s="4"/>
      <c r="H277" s="4"/>
      <c r="I277" s="4"/>
      <c r="J277" s="5"/>
      <c r="K277" s="2"/>
    </row>
    <row r="278" spans="1:11" ht="15.75" customHeight="1" x14ac:dyDescent="0.35">
      <c r="A278" s="3"/>
      <c r="B278" s="3"/>
      <c r="C278" s="3"/>
      <c r="D278" s="4"/>
      <c r="E278" s="4"/>
      <c r="F278" s="4"/>
      <c r="G278" s="4"/>
      <c r="H278" s="4"/>
      <c r="I278" s="4"/>
      <c r="J278" s="5"/>
      <c r="K278" s="2"/>
    </row>
    <row r="279" spans="1:11" ht="15.75" customHeight="1" x14ac:dyDescent="0.35">
      <c r="A279" s="3"/>
      <c r="B279" s="3"/>
      <c r="C279" s="3"/>
      <c r="D279" s="4"/>
      <c r="E279" s="4"/>
      <c r="F279" s="4"/>
      <c r="G279" s="4"/>
      <c r="H279" s="4"/>
      <c r="I279" s="4"/>
      <c r="J279" s="5"/>
      <c r="K279" s="2"/>
    </row>
    <row r="280" spans="1:11" ht="15.75" customHeight="1" x14ac:dyDescent="0.35">
      <c r="A280" s="3"/>
      <c r="B280" s="3"/>
      <c r="C280" s="3"/>
      <c r="D280" s="4"/>
      <c r="E280" s="4"/>
      <c r="F280" s="4"/>
      <c r="G280" s="4"/>
      <c r="H280" s="4"/>
      <c r="I280" s="4"/>
      <c r="J280" s="5"/>
      <c r="K280" s="2"/>
    </row>
    <row r="281" spans="1:11" ht="15.75" customHeight="1" x14ac:dyDescent="0.35">
      <c r="A281" s="3"/>
      <c r="B281" s="3"/>
      <c r="C281" s="3"/>
      <c r="D281" s="4"/>
      <c r="E281" s="4"/>
      <c r="F281" s="4"/>
      <c r="G281" s="4"/>
      <c r="H281" s="4"/>
      <c r="I281" s="4"/>
      <c r="J281" s="5"/>
      <c r="K281" s="2"/>
    </row>
    <row r="282" spans="1:11" ht="15.75" customHeight="1" x14ac:dyDescent="0.35">
      <c r="A282" s="3"/>
      <c r="B282" s="3"/>
      <c r="C282" s="3"/>
      <c r="D282" s="4"/>
      <c r="E282" s="4"/>
      <c r="F282" s="4"/>
      <c r="G282" s="4"/>
      <c r="H282" s="4"/>
      <c r="I282" s="4"/>
      <c r="J282" s="5"/>
      <c r="K282" s="2"/>
    </row>
    <row r="283" spans="1:11" ht="15.75" customHeight="1" x14ac:dyDescent="0.35">
      <c r="A283" s="3"/>
      <c r="B283" s="3"/>
      <c r="C283" s="3"/>
      <c r="D283" s="4"/>
      <c r="E283" s="4"/>
      <c r="F283" s="4"/>
      <c r="G283" s="4"/>
      <c r="H283" s="4"/>
      <c r="I283" s="4"/>
      <c r="J283" s="5"/>
      <c r="K283" s="2"/>
    </row>
    <row r="284" spans="1:11" ht="15.75" customHeight="1" x14ac:dyDescent="0.35">
      <c r="A284" s="3"/>
      <c r="B284" s="3"/>
      <c r="C284" s="3"/>
      <c r="D284" s="4"/>
      <c r="E284" s="4"/>
      <c r="F284" s="4"/>
      <c r="G284" s="4"/>
      <c r="H284" s="4"/>
      <c r="I284" s="4"/>
      <c r="J284" s="5"/>
      <c r="K284" s="2"/>
    </row>
    <row r="285" spans="1:11" ht="15.75" customHeight="1" x14ac:dyDescent="0.35">
      <c r="A285" s="3"/>
      <c r="B285" s="3"/>
      <c r="C285" s="3"/>
      <c r="D285" s="4"/>
      <c r="E285" s="4"/>
      <c r="F285" s="4"/>
      <c r="G285" s="4"/>
      <c r="H285" s="4"/>
      <c r="I285" s="4"/>
      <c r="J285" s="5"/>
      <c r="K285" s="2"/>
    </row>
    <row r="286" spans="1:11" ht="15.75" customHeight="1" x14ac:dyDescent="0.35">
      <c r="A286" s="3"/>
      <c r="B286" s="3"/>
      <c r="C286" s="3"/>
      <c r="D286" s="4"/>
      <c r="E286" s="4"/>
      <c r="F286" s="4"/>
      <c r="G286" s="4"/>
      <c r="H286" s="4"/>
      <c r="I286" s="4"/>
      <c r="J286" s="5"/>
      <c r="K286" s="2"/>
    </row>
    <row r="287" spans="1:11" ht="15.75" customHeight="1" x14ac:dyDescent="0.35">
      <c r="A287" s="3"/>
      <c r="B287" s="3"/>
      <c r="C287" s="3"/>
      <c r="D287" s="4"/>
      <c r="E287" s="4"/>
      <c r="F287" s="4"/>
      <c r="G287" s="4"/>
      <c r="H287" s="4"/>
      <c r="I287" s="4"/>
      <c r="J287" s="5"/>
      <c r="K287" s="2"/>
    </row>
    <row r="288" spans="1:11" ht="15.75" customHeight="1" x14ac:dyDescent="0.35">
      <c r="A288" s="3"/>
      <c r="B288" s="3"/>
      <c r="C288" s="3"/>
      <c r="D288" s="4"/>
      <c r="E288" s="4"/>
      <c r="F288" s="4"/>
      <c r="G288" s="4"/>
      <c r="H288" s="4"/>
      <c r="I288" s="4"/>
      <c r="J288" s="5"/>
      <c r="K288" s="2"/>
    </row>
    <row r="289" spans="1:11" ht="15.75" customHeight="1" x14ac:dyDescent="0.35">
      <c r="A289" s="3"/>
      <c r="B289" s="3"/>
      <c r="C289" s="3"/>
      <c r="D289" s="4"/>
      <c r="E289" s="4"/>
      <c r="F289" s="4"/>
      <c r="G289" s="4"/>
      <c r="H289" s="4"/>
      <c r="I289" s="4"/>
      <c r="J289" s="5"/>
      <c r="K289" s="2"/>
    </row>
    <row r="290" spans="1:11" ht="15.75" customHeight="1" x14ac:dyDescent="0.35">
      <c r="A290" s="3"/>
      <c r="B290" s="3"/>
      <c r="C290" s="3"/>
      <c r="D290" s="4"/>
      <c r="E290" s="4"/>
      <c r="F290" s="4"/>
      <c r="G290" s="4"/>
      <c r="H290" s="4"/>
      <c r="I290" s="4"/>
      <c r="J290" s="5"/>
      <c r="K290" s="2"/>
    </row>
    <row r="291" spans="1:11" ht="15.75" customHeight="1" x14ac:dyDescent="0.35">
      <c r="A291" s="3"/>
      <c r="B291" s="3"/>
      <c r="C291" s="3"/>
      <c r="D291" s="4"/>
      <c r="E291" s="4"/>
      <c r="F291" s="4"/>
      <c r="G291" s="4"/>
      <c r="H291" s="4"/>
      <c r="I291" s="4"/>
      <c r="J291" s="5"/>
      <c r="K291" s="2"/>
    </row>
    <row r="292" spans="1:11" ht="15.75" customHeight="1" x14ac:dyDescent="0.35">
      <c r="A292" s="3"/>
      <c r="B292" s="3"/>
      <c r="C292" s="3"/>
      <c r="D292" s="4"/>
      <c r="E292" s="4"/>
      <c r="F292" s="4"/>
      <c r="G292" s="4"/>
      <c r="H292" s="4"/>
      <c r="I292" s="4"/>
      <c r="J292" s="5"/>
      <c r="K292" s="2"/>
    </row>
    <row r="293" spans="1:11" ht="15.75" customHeight="1" x14ac:dyDescent="0.35">
      <c r="A293" s="3"/>
      <c r="B293" s="3"/>
      <c r="C293" s="3"/>
      <c r="D293" s="4"/>
      <c r="E293" s="4"/>
      <c r="F293" s="4"/>
      <c r="G293" s="4"/>
      <c r="H293" s="4"/>
      <c r="I293" s="4"/>
      <c r="J293" s="5"/>
      <c r="K293" s="2"/>
    </row>
    <row r="294" spans="1:11" ht="15.75" customHeight="1" x14ac:dyDescent="0.35">
      <c r="A294" s="3"/>
      <c r="B294" s="3"/>
      <c r="C294" s="3"/>
      <c r="D294" s="4"/>
      <c r="E294" s="4"/>
      <c r="F294" s="4"/>
      <c r="G294" s="4"/>
      <c r="H294" s="4"/>
      <c r="I294" s="4"/>
      <c r="J294" s="5"/>
      <c r="K294" s="2"/>
    </row>
    <row r="295" spans="1:11" ht="15.75" customHeight="1" x14ac:dyDescent="0.35">
      <c r="A295" s="3"/>
      <c r="B295" s="3"/>
      <c r="C295" s="3"/>
      <c r="D295" s="4"/>
      <c r="E295" s="4"/>
      <c r="F295" s="4"/>
      <c r="G295" s="4"/>
      <c r="H295" s="4"/>
      <c r="I295" s="4"/>
      <c r="J295" s="5"/>
      <c r="K295" s="2"/>
    </row>
    <row r="296" spans="1:11" ht="15.75" customHeight="1" x14ac:dyDescent="0.35">
      <c r="A296" s="3"/>
      <c r="B296" s="3"/>
      <c r="C296" s="3"/>
      <c r="D296" s="4"/>
      <c r="E296" s="4"/>
      <c r="F296" s="4"/>
      <c r="G296" s="4"/>
      <c r="H296" s="4"/>
      <c r="I296" s="4"/>
      <c r="J296" s="5"/>
      <c r="K296" s="2"/>
    </row>
    <row r="297" spans="1:11" ht="15.75" customHeight="1" x14ac:dyDescent="0.35">
      <c r="A297" s="3"/>
      <c r="B297" s="3"/>
      <c r="C297" s="3"/>
      <c r="D297" s="4"/>
      <c r="E297" s="4"/>
      <c r="F297" s="4"/>
      <c r="G297" s="4"/>
      <c r="H297" s="4"/>
      <c r="I297" s="4"/>
      <c r="J297" s="5"/>
      <c r="K297" s="2"/>
    </row>
    <row r="298" spans="1:11" ht="15.75" customHeight="1" x14ac:dyDescent="0.35">
      <c r="A298" s="3"/>
      <c r="B298" s="3"/>
      <c r="C298" s="3"/>
      <c r="D298" s="4"/>
      <c r="E298" s="4"/>
      <c r="F298" s="4"/>
      <c r="G298" s="4"/>
      <c r="H298" s="4"/>
      <c r="I298" s="4"/>
      <c r="J298" s="5"/>
      <c r="K298" s="2"/>
    </row>
    <row r="299" spans="1:11" ht="15.75" customHeight="1" x14ac:dyDescent="0.35">
      <c r="A299" s="3"/>
      <c r="B299" s="3"/>
      <c r="C299" s="3"/>
      <c r="D299" s="4"/>
      <c r="E299" s="4"/>
      <c r="F299" s="4"/>
      <c r="G299" s="4"/>
      <c r="H299" s="4"/>
      <c r="I299" s="4"/>
      <c r="J299" s="5"/>
      <c r="K299" s="2"/>
    </row>
    <row r="300" spans="1:11" ht="15.75" customHeight="1" x14ac:dyDescent="0.35">
      <c r="A300" s="3"/>
      <c r="B300" s="3"/>
      <c r="C300" s="3"/>
      <c r="D300" s="4"/>
      <c r="E300" s="4"/>
      <c r="F300" s="4"/>
      <c r="G300" s="4"/>
      <c r="H300" s="4"/>
      <c r="I300" s="4"/>
      <c r="J300" s="5"/>
      <c r="K300" s="2"/>
    </row>
    <row r="301" spans="1:11" ht="15.75" customHeight="1" x14ac:dyDescent="0.35">
      <c r="A301" s="3"/>
      <c r="B301" s="3"/>
      <c r="C301" s="3"/>
      <c r="D301" s="4"/>
      <c r="E301" s="4"/>
      <c r="F301" s="4"/>
      <c r="G301" s="4"/>
      <c r="H301" s="4"/>
      <c r="I301" s="4"/>
      <c r="J301" s="5"/>
      <c r="K301" s="2"/>
    </row>
    <row r="302" spans="1:11" ht="15.75" customHeight="1" x14ac:dyDescent="0.35">
      <c r="A302" s="3"/>
      <c r="B302" s="3"/>
      <c r="C302" s="3"/>
      <c r="D302" s="4"/>
      <c r="E302" s="4"/>
      <c r="F302" s="4"/>
      <c r="G302" s="4"/>
      <c r="H302" s="4"/>
      <c r="I302" s="4"/>
      <c r="J302" s="5"/>
      <c r="K302" s="2"/>
    </row>
    <row r="303" spans="1:11" ht="15.75" customHeight="1" x14ac:dyDescent="0.35">
      <c r="A303" s="3"/>
      <c r="B303" s="3"/>
      <c r="C303" s="3"/>
      <c r="D303" s="4"/>
      <c r="E303" s="4"/>
      <c r="F303" s="4"/>
      <c r="G303" s="4"/>
      <c r="H303" s="4"/>
      <c r="I303" s="4"/>
      <c r="J303" s="5"/>
      <c r="K303" s="2"/>
    </row>
    <row r="304" spans="1:11" ht="15.75" customHeight="1" x14ac:dyDescent="0.35">
      <c r="A304" s="3"/>
      <c r="B304" s="3"/>
      <c r="C304" s="3"/>
      <c r="D304" s="4"/>
      <c r="E304" s="4"/>
      <c r="F304" s="4"/>
      <c r="G304" s="4"/>
      <c r="H304" s="4"/>
      <c r="I304" s="4"/>
      <c r="J304" s="5"/>
      <c r="K304" s="2"/>
    </row>
    <row r="305" spans="1:11" ht="15.75" customHeight="1" x14ac:dyDescent="0.35">
      <c r="A305" s="3"/>
      <c r="B305" s="3"/>
      <c r="C305" s="3"/>
      <c r="D305" s="4"/>
      <c r="E305" s="4"/>
      <c r="F305" s="4"/>
      <c r="G305" s="4"/>
      <c r="H305" s="4"/>
      <c r="I305" s="4"/>
      <c r="J305" s="5"/>
      <c r="K305" s="2"/>
    </row>
    <row r="306" spans="1:11" ht="15.75" customHeight="1" x14ac:dyDescent="0.35">
      <c r="A306" s="3"/>
      <c r="B306" s="3"/>
      <c r="C306" s="3"/>
      <c r="D306" s="4"/>
      <c r="E306" s="4"/>
      <c r="F306" s="4"/>
      <c r="G306" s="4"/>
      <c r="H306" s="4"/>
      <c r="I306" s="4"/>
      <c r="J306" s="5"/>
      <c r="K306" s="2"/>
    </row>
    <row r="307" spans="1:11" ht="15.75" customHeight="1" x14ac:dyDescent="0.35">
      <c r="A307" s="3"/>
      <c r="B307" s="3"/>
      <c r="C307" s="3"/>
      <c r="D307" s="4"/>
      <c r="E307" s="4"/>
      <c r="F307" s="4"/>
      <c r="G307" s="4"/>
      <c r="H307" s="4"/>
      <c r="I307" s="4"/>
      <c r="J307" s="5"/>
      <c r="K307" s="2"/>
    </row>
    <row r="308" spans="1:11" ht="15.75" customHeight="1" x14ac:dyDescent="0.35">
      <c r="A308" s="3"/>
      <c r="B308" s="3"/>
      <c r="C308" s="3"/>
      <c r="D308" s="4"/>
      <c r="E308" s="4"/>
      <c r="F308" s="4"/>
      <c r="G308" s="4"/>
      <c r="H308" s="4"/>
      <c r="I308" s="4"/>
      <c r="J308" s="5"/>
      <c r="K308" s="2"/>
    </row>
    <row r="309" spans="1:11" ht="15.75" customHeight="1" x14ac:dyDescent="0.35">
      <c r="A309" s="3"/>
      <c r="B309" s="3"/>
      <c r="C309" s="3"/>
      <c r="D309" s="4"/>
      <c r="E309" s="4"/>
      <c r="F309" s="4"/>
      <c r="G309" s="4"/>
      <c r="H309" s="4"/>
      <c r="I309" s="4"/>
      <c r="J309" s="5"/>
      <c r="K309" s="2"/>
    </row>
    <row r="310" spans="1:11" ht="15.75" customHeight="1" x14ac:dyDescent="0.35">
      <c r="A310" s="3"/>
      <c r="B310" s="3"/>
      <c r="C310" s="3"/>
      <c r="D310" s="4"/>
      <c r="E310" s="4"/>
      <c r="F310" s="4"/>
      <c r="G310" s="4"/>
      <c r="H310" s="4"/>
      <c r="I310" s="4"/>
      <c r="J310" s="5"/>
      <c r="K310" s="2"/>
    </row>
    <row r="311" spans="1:11" ht="15.75" customHeight="1" x14ac:dyDescent="0.35">
      <c r="A311" s="3"/>
      <c r="B311" s="3"/>
      <c r="C311" s="3"/>
      <c r="D311" s="4"/>
      <c r="E311" s="4"/>
      <c r="F311" s="4"/>
      <c r="G311" s="4"/>
      <c r="H311" s="4"/>
      <c r="I311" s="4"/>
      <c r="J311" s="5"/>
      <c r="K311" s="2"/>
    </row>
    <row r="312" spans="1:11" ht="15.75" customHeight="1" x14ac:dyDescent="0.35">
      <c r="A312" s="3"/>
      <c r="B312" s="3"/>
      <c r="C312" s="3"/>
      <c r="D312" s="4"/>
      <c r="E312" s="4"/>
      <c r="F312" s="4"/>
      <c r="G312" s="4"/>
      <c r="H312" s="4"/>
      <c r="I312" s="4"/>
      <c r="J312" s="5"/>
      <c r="K312" s="2"/>
    </row>
    <row r="313" spans="1:11" ht="15.75" customHeight="1" x14ac:dyDescent="0.35">
      <c r="A313" s="3"/>
      <c r="B313" s="3"/>
      <c r="C313" s="3"/>
      <c r="D313" s="4"/>
      <c r="E313" s="4"/>
      <c r="F313" s="4"/>
      <c r="G313" s="4"/>
      <c r="H313" s="4"/>
      <c r="I313" s="4"/>
      <c r="J313" s="5"/>
      <c r="K313" s="2"/>
    </row>
    <row r="314" spans="1:11" ht="15.75" customHeight="1" x14ac:dyDescent="0.35">
      <c r="A314" s="3"/>
      <c r="B314" s="3"/>
      <c r="C314" s="3"/>
      <c r="D314" s="4"/>
      <c r="E314" s="4"/>
      <c r="F314" s="4"/>
      <c r="G314" s="4"/>
      <c r="H314" s="4"/>
      <c r="I314" s="4"/>
      <c r="J314" s="5"/>
      <c r="K314" s="2"/>
    </row>
    <row r="315" spans="1:11" ht="15.75" customHeight="1" x14ac:dyDescent="0.35">
      <c r="A315" s="3"/>
      <c r="B315" s="3"/>
      <c r="C315" s="3"/>
      <c r="D315" s="4"/>
      <c r="E315" s="4"/>
      <c r="F315" s="4"/>
      <c r="G315" s="4"/>
      <c r="H315" s="4"/>
      <c r="I315" s="4"/>
      <c r="J315" s="5"/>
      <c r="K315" s="2"/>
    </row>
    <row r="316" spans="1:11" ht="15.75" customHeight="1" x14ac:dyDescent="0.35">
      <c r="A316" s="3"/>
      <c r="B316" s="3"/>
      <c r="C316" s="3"/>
      <c r="D316" s="4"/>
      <c r="E316" s="4"/>
      <c r="F316" s="4"/>
      <c r="G316" s="4"/>
      <c r="H316" s="4"/>
      <c r="I316" s="4"/>
      <c r="J316" s="5"/>
      <c r="K316" s="2"/>
    </row>
    <row r="317" spans="1:11" ht="15.75" customHeight="1" x14ac:dyDescent="0.35">
      <c r="A317" s="3"/>
      <c r="B317" s="3"/>
      <c r="C317" s="3"/>
      <c r="D317" s="4"/>
      <c r="E317" s="4"/>
      <c r="F317" s="4"/>
      <c r="G317" s="4"/>
      <c r="H317" s="4"/>
      <c r="I317" s="4"/>
      <c r="J317" s="5"/>
      <c r="K317" s="2"/>
    </row>
    <row r="318" spans="1:11" ht="15.75" customHeight="1" x14ac:dyDescent="0.35">
      <c r="A318" s="3"/>
      <c r="B318" s="3"/>
      <c r="C318" s="3"/>
      <c r="D318" s="4"/>
      <c r="E318" s="4"/>
      <c r="F318" s="4"/>
      <c r="G318" s="4"/>
      <c r="H318" s="4"/>
      <c r="I318" s="4"/>
      <c r="J318" s="5"/>
      <c r="K318" s="2"/>
    </row>
    <row r="319" spans="1:11" ht="15.75" customHeight="1" x14ac:dyDescent="0.35">
      <c r="A319" s="3"/>
      <c r="B319" s="3"/>
      <c r="C319" s="3"/>
      <c r="D319" s="4"/>
      <c r="E319" s="4"/>
      <c r="F319" s="4"/>
      <c r="G319" s="4"/>
      <c r="H319" s="4"/>
      <c r="I319" s="4"/>
      <c r="J319" s="5"/>
      <c r="K319" s="2"/>
    </row>
    <row r="320" spans="1:11" ht="15.75" customHeight="1" x14ac:dyDescent="0.35">
      <c r="A320" s="3"/>
      <c r="B320" s="3"/>
      <c r="C320" s="3"/>
      <c r="D320" s="4"/>
      <c r="E320" s="4"/>
      <c r="F320" s="4"/>
      <c r="G320" s="4"/>
      <c r="H320" s="4"/>
      <c r="I320" s="4"/>
      <c r="J320" s="5"/>
      <c r="K320" s="2"/>
    </row>
    <row r="321" spans="1:11" ht="15.75" customHeight="1" x14ac:dyDescent="0.35">
      <c r="A321" s="3"/>
      <c r="B321" s="3"/>
      <c r="C321" s="3"/>
      <c r="D321" s="4"/>
      <c r="E321" s="4"/>
      <c r="F321" s="4"/>
      <c r="G321" s="4"/>
      <c r="H321" s="4"/>
      <c r="I321" s="4"/>
      <c r="J321" s="5"/>
      <c r="K321" s="2"/>
    </row>
    <row r="322" spans="1:11" ht="15.75" customHeight="1" x14ac:dyDescent="0.35">
      <c r="A322" s="3"/>
      <c r="B322" s="3"/>
      <c r="C322" s="3"/>
      <c r="D322" s="4"/>
      <c r="E322" s="4"/>
      <c r="F322" s="4"/>
      <c r="G322" s="4"/>
      <c r="H322" s="4"/>
      <c r="I322" s="4"/>
      <c r="J322" s="5"/>
      <c r="K322" s="2"/>
    </row>
    <row r="323" spans="1:11" ht="15.75" customHeight="1" x14ac:dyDescent="0.35">
      <c r="A323" s="3"/>
      <c r="B323" s="3"/>
      <c r="C323" s="3"/>
      <c r="D323" s="4"/>
      <c r="E323" s="4"/>
      <c r="F323" s="4"/>
      <c r="G323" s="4"/>
      <c r="H323" s="4"/>
      <c r="I323" s="4"/>
      <c r="J323" s="5"/>
      <c r="K323" s="2"/>
    </row>
    <row r="324" spans="1:11" ht="15.75" customHeight="1" x14ac:dyDescent="0.35">
      <c r="A324" s="3"/>
      <c r="B324" s="3"/>
      <c r="C324" s="3"/>
      <c r="D324" s="4"/>
      <c r="E324" s="4"/>
      <c r="F324" s="4"/>
      <c r="G324" s="4"/>
      <c r="H324" s="4"/>
      <c r="I324" s="4"/>
      <c r="J324" s="5"/>
      <c r="K324" s="2"/>
    </row>
    <row r="325" spans="1:11" ht="15.75" customHeight="1" x14ac:dyDescent="0.35">
      <c r="A325" s="3"/>
      <c r="B325" s="3"/>
      <c r="C325" s="3"/>
      <c r="D325" s="4"/>
      <c r="E325" s="4"/>
      <c r="F325" s="4"/>
      <c r="G325" s="4"/>
      <c r="H325" s="4"/>
      <c r="I325" s="4"/>
      <c r="J325" s="5"/>
      <c r="K325" s="2"/>
    </row>
    <row r="326" spans="1:11" ht="15.75" customHeight="1" x14ac:dyDescent="0.35">
      <c r="A326" s="3"/>
      <c r="B326" s="3"/>
      <c r="C326" s="3"/>
      <c r="D326" s="4"/>
      <c r="E326" s="4"/>
      <c r="F326" s="4"/>
      <c r="G326" s="4"/>
      <c r="H326" s="4"/>
      <c r="I326" s="4"/>
      <c r="J326" s="5"/>
      <c r="K326" s="2"/>
    </row>
    <row r="327" spans="1:11" ht="15.75" customHeight="1" x14ac:dyDescent="0.35">
      <c r="A327" s="3"/>
      <c r="B327" s="3"/>
      <c r="C327" s="3"/>
      <c r="D327" s="4"/>
      <c r="E327" s="4"/>
      <c r="F327" s="4"/>
      <c r="G327" s="4"/>
      <c r="H327" s="4"/>
      <c r="I327" s="4"/>
      <c r="J327" s="5"/>
      <c r="K327" s="2"/>
    </row>
    <row r="328" spans="1:11" ht="15.75" customHeight="1" x14ac:dyDescent="0.35">
      <c r="A328" s="3"/>
      <c r="B328" s="3"/>
      <c r="C328" s="3"/>
      <c r="D328" s="4"/>
      <c r="E328" s="4"/>
      <c r="F328" s="4"/>
      <c r="G328" s="4"/>
      <c r="H328" s="4"/>
      <c r="I328" s="4"/>
      <c r="J328" s="5"/>
      <c r="K328" s="2"/>
    </row>
    <row r="329" spans="1:11" ht="15.75" customHeight="1" x14ac:dyDescent="0.35">
      <c r="A329" s="3"/>
      <c r="B329" s="3"/>
      <c r="C329" s="3"/>
      <c r="D329" s="4"/>
      <c r="E329" s="4"/>
      <c r="F329" s="4"/>
      <c r="G329" s="4"/>
      <c r="H329" s="4"/>
      <c r="I329" s="4"/>
      <c r="J329" s="5"/>
      <c r="K329" s="2"/>
    </row>
    <row r="330" spans="1:11" ht="15.75" customHeight="1" x14ac:dyDescent="0.35">
      <c r="A330" s="3"/>
      <c r="B330" s="3"/>
      <c r="C330" s="3"/>
      <c r="D330" s="4"/>
      <c r="E330" s="4"/>
      <c r="F330" s="4"/>
      <c r="G330" s="4"/>
      <c r="H330" s="4"/>
      <c r="I330" s="4"/>
      <c r="J330" s="5"/>
      <c r="K330" s="2"/>
    </row>
    <row r="331" spans="1:11" ht="15.75" customHeight="1" x14ac:dyDescent="0.35">
      <c r="A331" s="3"/>
      <c r="B331" s="3"/>
      <c r="C331" s="3"/>
      <c r="D331" s="4"/>
      <c r="E331" s="4"/>
      <c r="F331" s="4"/>
      <c r="G331" s="4"/>
      <c r="H331" s="4"/>
      <c r="I331" s="4"/>
      <c r="J331" s="5"/>
      <c r="K331" s="2"/>
    </row>
    <row r="332" spans="1:11" ht="15.75" customHeight="1" x14ac:dyDescent="0.35">
      <c r="A332" s="3"/>
      <c r="B332" s="3"/>
      <c r="C332" s="3"/>
      <c r="D332" s="4"/>
      <c r="E332" s="4"/>
      <c r="F332" s="4"/>
      <c r="G332" s="4"/>
      <c r="H332" s="4"/>
      <c r="I332" s="4"/>
      <c r="J332" s="5"/>
      <c r="K332" s="2"/>
    </row>
    <row r="333" spans="1:11" ht="15.75" customHeight="1" x14ac:dyDescent="0.35">
      <c r="A333" s="3"/>
      <c r="B333" s="3"/>
      <c r="C333" s="3"/>
      <c r="D333" s="4"/>
      <c r="E333" s="4"/>
      <c r="F333" s="4"/>
      <c r="G333" s="4"/>
      <c r="H333" s="4"/>
      <c r="I333" s="4"/>
      <c r="J333" s="5"/>
      <c r="K333" s="2"/>
    </row>
    <row r="334" spans="1:11" ht="15.75" customHeight="1" x14ac:dyDescent="0.35">
      <c r="A334" s="3"/>
      <c r="B334" s="3"/>
      <c r="C334" s="3"/>
      <c r="D334" s="4"/>
      <c r="E334" s="4"/>
      <c r="F334" s="4"/>
      <c r="G334" s="4"/>
      <c r="H334" s="4"/>
      <c r="I334" s="4"/>
      <c r="J334" s="5"/>
      <c r="K334" s="2"/>
    </row>
    <row r="335" spans="1:11" ht="15.75" customHeight="1" x14ac:dyDescent="0.35">
      <c r="A335" s="3"/>
      <c r="B335" s="3"/>
      <c r="C335" s="3"/>
      <c r="D335" s="4"/>
      <c r="E335" s="4"/>
      <c r="F335" s="4"/>
      <c r="G335" s="4"/>
      <c r="H335" s="4"/>
      <c r="I335" s="4"/>
      <c r="J335" s="5"/>
      <c r="K335" s="2"/>
    </row>
    <row r="336" spans="1:11" ht="15.75" customHeight="1" x14ac:dyDescent="0.35">
      <c r="A336" s="3"/>
      <c r="B336" s="3"/>
      <c r="C336" s="3"/>
      <c r="D336" s="4"/>
      <c r="E336" s="4"/>
      <c r="F336" s="4"/>
      <c r="G336" s="4"/>
      <c r="H336" s="4"/>
      <c r="I336" s="4"/>
      <c r="J336" s="5"/>
      <c r="K336" s="2"/>
    </row>
    <row r="337" spans="1:11" ht="15.75" customHeight="1" x14ac:dyDescent="0.35">
      <c r="A337" s="3"/>
      <c r="B337" s="3"/>
      <c r="C337" s="3"/>
      <c r="D337" s="4"/>
      <c r="E337" s="4"/>
      <c r="F337" s="4"/>
      <c r="G337" s="4"/>
      <c r="H337" s="4"/>
      <c r="I337" s="4"/>
      <c r="J337" s="5"/>
      <c r="K337" s="2"/>
    </row>
    <row r="338" spans="1:11" ht="15.75" customHeight="1" x14ac:dyDescent="0.35">
      <c r="A338" s="3"/>
      <c r="B338" s="3"/>
      <c r="C338" s="3"/>
      <c r="D338" s="4"/>
      <c r="E338" s="4"/>
      <c r="F338" s="4"/>
      <c r="G338" s="4"/>
      <c r="H338" s="4"/>
      <c r="I338" s="4"/>
      <c r="J338" s="5"/>
      <c r="K338" s="2"/>
    </row>
    <row r="339" spans="1:11" ht="15.75" customHeight="1" x14ac:dyDescent="0.35">
      <c r="A339" s="3"/>
      <c r="B339" s="3"/>
      <c r="C339" s="3"/>
      <c r="D339" s="4"/>
      <c r="E339" s="4"/>
      <c r="F339" s="4"/>
      <c r="G339" s="4"/>
      <c r="H339" s="4"/>
      <c r="I339" s="4"/>
      <c r="J339" s="5"/>
      <c r="K339" s="2"/>
    </row>
    <row r="340" spans="1:11" ht="15.75" customHeight="1" x14ac:dyDescent="0.35">
      <c r="A340" s="3"/>
      <c r="B340" s="3"/>
      <c r="C340" s="3"/>
      <c r="D340" s="4"/>
      <c r="E340" s="4"/>
      <c r="F340" s="4"/>
      <c r="G340" s="4"/>
      <c r="H340" s="4"/>
      <c r="I340" s="4"/>
      <c r="J340" s="5"/>
      <c r="K340" s="2"/>
    </row>
    <row r="341" spans="1:11" ht="15.75" customHeight="1" x14ac:dyDescent="0.35">
      <c r="A341" s="3"/>
      <c r="B341" s="3"/>
      <c r="C341" s="3"/>
      <c r="D341" s="4"/>
      <c r="E341" s="4"/>
      <c r="F341" s="4"/>
      <c r="G341" s="4"/>
      <c r="H341" s="4"/>
      <c r="I341" s="4"/>
      <c r="J341" s="5"/>
      <c r="K341" s="2"/>
    </row>
    <row r="342" spans="1:11" ht="15.75" customHeight="1" x14ac:dyDescent="0.35">
      <c r="A342" s="3"/>
      <c r="B342" s="3"/>
      <c r="C342" s="3"/>
      <c r="D342" s="4"/>
      <c r="E342" s="4"/>
      <c r="F342" s="4"/>
      <c r="G342" s="4"/>
      <c r="H342" s="4"/>
      <c r="I342" s="4"/>
      <c r="J342" s="5"/>
      <c r="K342" s="2"/>
    </row>
    <row r="343" spans="1:11" ht="15.75" customHeight="1" x14ac:dyDescent="0.35">
      <c r="A343" s="3"/>
      <c r="B343" s="3"/>
      <c r="C343" s="3"/>
      <c r="D343" s="4"/>
      <c r="E343" s="4"/>
      <c r="F343" s="4"/>
      <c r="G343" s="4"/>
      <c r="H343" s="4"/>
      <c r="I343" s="4"/>
      <c r="J343" s="5"/>
      <c r="K343" s="2"/>
    </row>
    <row r="344" spans="1:11" ht="15.75" customHeight="1" x14ac:dyDescent="0.35">
      <c r="A344" s="3"/>
      <c r="B344" s="3"/>
      <c r="C344" s="3"/>
      <c r="D344" s="4"/>
      <c r="E344" s="4"/>
      <c r="F344" s="4"/>
      <c r="G344" s="4"/>
      <c r="H344" s="4"/>
      <c r="I344" s="4"/>
      <c r="J344" s="5"/>
      <c r="K344" s="2"/>
    </row>
    <row r="345" spans="1:11" ht="15.75" customHeight="1" x14ac:dyDescent="0.35">
      <c r="A345" s="3"/>
      <c r="B345" s="3"/>
      <c r="C345" s="3"/>
      <c r="D345" s="4"/>
      <c r="E345" s="4"/>
      <c r="F345" s="4"/>
      <c r="G345" s="4"/>
      <c r="H345" s="4"/>
      <c r="I345" s="4"/>
      <c r="J345" s="5"/>
      <c r="K345" s="2"/>
    </row>
    <row r="346" spans="1:11" ht="15.75" customHeight="1" x14ac:dyDescent="0.35">
      <c r="A346" s="3"/>
      <c r="B346" s="3"/>
      <c r="C346" s="3"/>
      <c r="D346" s="4"/>
      <c r="E346" s="4"/>
      <c r="F346" s="4"/>
      <c r="G346" s="4"/>
      <c r="H346" s="4"/>
      <c r="I346" s="4"/>
      <c r="J346" s="5"/>
      <c r="K346" s="2"/>
    </row>
    <row r="347" spans="1:11" ht="15.75" customHeight="1" x14ac:dyDescent="0.35">
      <c r="A347" s="3"/>
      <c r="B347" s="3"/>
      <c r="C347" s="3"/>
      <c r="D347" s="4"/>
      <c r="E347" s="4"/>
      <c r="F347" s="4"/>
      <c r="G347" s="4"/>
      <c r="H347" s="4"/>
      <c r="I347" s="4"/>
      <c r="J347" s="5"/>
      <c r="K347" s="2"/>
    </row>
    <row r="348" spans="1:11" ht="15.75" customHeight="1" x14ac:dyDescent="0.35">
      <c r="A348" s="3"/>
      <c r="B348" s="3"/>
      <c r="C348" s="3"/>
      <c r="D348" s="4"/>
      <c r="E348" s="4"/>
      <c r="F348" s="4"/>
      <c r="G348" s="4"/>
      <c r="H348" s="4"/>
      <c r="I348" s="4"/>
      <c r="J348" s="5"/>
      <c r="K348" s="2"/>
    </row>
    <row r="349" spans="1:11" ht="15.75" customHeight="1" x14ac:dyDescent="0.35">
      <c r="A349" s="3"/>
      <c r="B349" s="3"/>
      <c r="C349" s="3"/>
      <c r="D349" s="4"/>
      <c r="E349" s="4"/>
      <c r="F349" s="4"/>
      <c r="G349" s="4"/>
      <c r="H349" s="4"/>
      <c r="I349" s="4"/>
      <c r="J349" s="5"/>
      <c r="K349" s="2"/>
    </row>
    <row r="350" spans="1:11" ht="15.75" customHeight="1" x14ac:dyDescent="0.35">
      <c r="A350" s="3"/>
      <c r="B350" s="3"/>
      <c r="C350" s="3"/>
      <c r="D350" s="4"/>
      <c r="E350" s="4"/>
      <c r="F350" s="4"/>
      <c r="G350" s="4"/>
      <c r="H350" s="4"/>
      <c r="I350" s="4"/>
      <c r="J350" s="5"/>
      <c r="K350" s="2"/>
    </row>
    <row r="351" spans="1:11" ht="15.75" customHeight="1" x14ac:dyDescent="0.35">
      <c r="A351" s="3"/>
      <c r="B351" s="3"/>
      <c r="C351" s="3"/>
      <c r="D351" s="4"/>
      <c r="E351" s="4"/>
      <c r="F351" s="4"/>
      <c r="G351" s="4"/>
      <c r="H351" s="4"/>
      <c r="I351" s="4"/>
      <c r="J351" s="5"/>
      <c r="K351" s="2"/>
    </row>
    <row r="352" spans="1:11" ht="15.75" customHeight="1" x14ac:dyDescent="0.35">
      <c r="A352" s="3"/>
      <c r="B352" s="3"/>
      <c r="C352" s="3"/>
      <c r="D352" s="4"/>
      <c r="E352" s="4"/>
      <c r="F352" s="4"/>
      <c r="G352" s="4"/>
      <c r="H352" s="4"/>
      <c r="I352" s="4"/>
      <c r="J352" s="5"/>
      <c r="K352" s="2"/>
    </row>
    <row r="353" spans="1:11" ht="15.75" customHeight="1" x14ac:dyDescent="0.35">
      <c r="A353" s="3"/>
      <c r="B353" s="3"/>
      <c r="C353" s="3"/>
      <c r="D353" s="4"/>
      <c r="E353" s="4"/>
      <c r="F353" s="4"/>
      <c r="G353" s="4"/>
      <c r="H353" s="4"/>
      <c r="I353" s="4"/>
      <c r="J353" s="5"/>
      <c r="K353" s="2"/>
    </row>
    <row r="354" spans="1:11" ht="15.75" customHeight="1" x14ac:dyDescent="0.35">
      <c r="A354" s="3"/>
      <c r="B354" s="3"/>
      <c r="C354" s="3"/>
      <c r="D354" s="4"/>
      <c r="E354" s="4"/>
      <c r="F354" s="4"/>
      <c r="G354" s="4"/>
      <c r="H354" s="4"/>
      <c r="I354" s="4"/>
      <c r="J354" s="5"/>
      <c r="K354" s="2"/>
    </row>
    <row r="355" spans="1:11" ht="15.75" customHeight="1" x14ac:dyDescent="0.35">
      <c r="A355" s="3"/>
      <c r="B355" s="3"/>
      <c r="C355" s="3"/>
      <c r="D355" s="4"/>
      <c r="E355" s="4"/>
      <c r="F355" s="4"/>
      <c r="G355" s="4"/>
      <c r="H355" s="4"/>
      <c r="I355" s="4"/>
      <c r="J355" s="5"/>
      <c r="K355" s="2"/>
    </row>
    <row r="356" spans="1:11" ht="15.75" customHeight="1" x14ac:dyDescent="0.35">
      <c r="J356" s="111"/>
      <c r="K356" s="2"/>
    </row>
    <row r="357" spans="1:11" ht="15.75" customHeight="1" x14ac:dyDescent="0.35">
      <c r="J357" s="111"/>
      <c r="K357" s="2"/>
    </row>
    <row r="358" spans="1:11" ht="15.75" customHeight="1" x14ac:dyDescent="0.35">
      <c r="J358" s="111"/>
      <c r="K358" s="2"/>
    </row>
    <row r="359" spans="1:11" ht="15.75" customHeight="1" x14ac:dyDescent="0.35">
      <c r="J359" s="111"/>
      <c r="K359" s="2"/>
    </row>
    <row r="360" spans="1:11" ht="15.75" customHeight="1" x14ac:dyDescent="0.35">
      <c r="J360" s="111"/>
      <c r="K360" s="2"/>
    </row>
    <row r="361" spans="1:11" ht="15.75" customHeight="1" x14ac:dyDescent="0.35">
      <c r="J361" s="111"/>
      <c r="K361" s="2"/>
    </row>
    <row r="362" spans="1:11" ht="15.75" customHeight="1" x14ac:dyDescent="0.35">
      <c r="J362" s="111"/>
      <c r="K362" s="2"/>
    </row>
    <row r="363" spans="1:11" ht="15.75" customHeight="1" x14ac:dyDescent="0.35">
      <c r="J363" s="111"/>
      <c r="K363" s="2"/>
    </row>
    <row r="364" spans="1:11" ht="15.75" customHeight="1" x14ac:dyDescent="0.35">
      <c r="J364" s="111"/>
      <c r="K364" s="2"/>
    </row>
    <row r="365" spans="1:11" ht="15.75" customHeight="1" x14ac:dyDescent="0.35">
      <c r="J365" s="111"/>
      <c r="K365" s="2"/>
    </row>
    <row r="366" spans="1:11" ht="15.75" customHeight="1" x14ac:dyDescent="0.35">
      <c r="J366" s="111"/>
      <c r="K366" s="2"/>
    </row>
    <row r="367" spans="1:11" ht="15.75" customHeight="1" x14ac:dyDescent="0.35">
      <c r="J367" s="111"/>
      <c r="K367" s="2"/>
    </row>
    <row r="368" spans="1:11" ht="15.75" customHeight="1" x14ac:dyDescent="0.35">
      <c r="J368" s="111"/>
      <c r="K368" s="2"/>
    </row>
    <row r="369" spans="10:11" ht="15.75" customHeight="1" x14ac:dyDescent="0.35">
      <c r="J369" s="111"/>
      <c r="K369" s="2"/>
    </row>
    <row r="370" spans="10:11" ht="15.75" customHeight="1" x14ac:dyDescent="0.35">
      <c r="J370" s="111"/>
      <c r="K370" s="2"/>
    </row>
    <row r="371" spans="10:11" ht="15.75" customHeight="1" x14ac:dyDescent="0.35">
      <c r="J371" s="111"/>
      <c r="K371" s="2"/>
    </row>
    <row r="372" spans="10:11" ht="15.75" customHeight="1" x14ac:dyDescent="0.35">
      <c r="J372" s="111"/>
      <c r="K372" s="2"/>
    </row>
    <row r="373" spans="10:11" ht="15.75" customHeight="1" x14ac:dyDescent="0.35">
      <c r="J373" s="111"/>
      <c r="K373" s="2"/>
    </row>
    <row r="374" spans="10:11" ht="15.75" customHeight="1" x14ac:dyDescent="0.35">
      <c r="J374" s="111"/>
      <c r="K374" s="2"/>
    </row>
    <row r="375" spans="10:11" ht="15.75" customHeight="1" x14ac:dyDescent="0.35">
      <c r="J375" s="111"/>
      <c r="K375" s="2"/>
    </row>
    <row r="376" spans="10:11" ht="15.75" customHeight="1" x14ac:dyDescent="0.35">
      <c r="J376" s="111"/>
      <c r="K376" s="2"/>
    </row>
    <row r="377" spans="10:11" ht="15.75" customHeight="1" x14ac:dyDescent="0.35">
      <c r="J377" s="111"/>
      <c r="K377" s="2"/>
    </row>
    <row r="378" spans="10:11" ht="15.75" customHeight="1" x14ac:dyDescent="0.35">
      <c r="J378" s="111"/>
      <c r="K378" s="2"/>
    </row>
    <row r="379" spans="10:11" ht="15.75" customHeight="1" x14ac:dyDescent="0.35">
      <c r="J379" s="111"/>
      <c r="K379" s="2"/>
    </row>
    <row r="380" spans="10:11" ht="15.75" customHeight="1" x14ac:dyDescent="0.35">
      <c r="J380" s="111"/>
      <c r="K380" s="2"/>
    </row>
    <row r="381" spans="10:11" ht="15.75" customHeight="1" x14ac:dyDescent="0.35">
      <c r="J381" s="111"/>
      <c r="K381" s="2"/>
    </row>
    <row r="382" spans="10:11" ht="15.75" customHeight="1" x14ac:dyDescent="0.35">
      <c r="J382" s="111"/>
      <c r="K382" s="2"/>
    </row>
    <row r="383" spans="10:11" ht="15.75" customHeight="1" x14ac:dyDescent="0.35">
      <c r="J383" s="111"/>
      <c r="K383" s="2"/>
    </row>
    <row r="384" spans="10:11" ht="15.75" customHeight="1" x14ac:dyDescent="0.35">
      <c r="J384" s="111"/>
      <c r="K384" s="2"/>
    </row>
    <row r="385" spans="10:11" ht="15.75" customHeight="1" x14ac:dyDescent="0.35">
      <c r="J385" s="111"/>
      <c r="K385" s="2"/>
    </row>
    <row r="386" spans="10:11" ht="15.75" customHeight="1" x14ac:dyDescent="0.35">
      <c r="J386" s="111"/>
      <c r="K386" s="2"/>
    </row>
    <row r="387" spans="10:11" ht="15.75" customHeight="1" x14ac:dyDescent="0.35">
      <c r="J387" s="111"/>
      <c r="K387" s="2"/>
    </row>
    <row r="388" spans="10:11" ht="15.75" customHeight="1" x14ac:dyDescent="0.35">
      <c r="J388" s="111"/>
      <c r="K388" s="2"/>
    </row>
    <row r="389" spans="10:11" ht="15.75" customHeight="1" x14ac:dyDescent="0.35">
      <c r="J389" s="111"/>
      <c r="K389" s="2"/>
    </row>
    <row r="390" spans="10:11" ht="15.75" customHeight="1" x14ac:dyDescent="0.35">
      <c r="J390" s="111"/>
      <c r="K390" s="2"/>
    </row>
    <row r="391" spans="10:11" ht="15.75" customHeight="1" x14ac:dyDescent="0.35">
      <c r="J391" s="111"/>
      <c r="K391" s="2"/>
    </row>
    <row r="392" spans="10:11" ht="15.75" customHeight="1" x14ac:dyDescent="0.35">
      <c r="J392" s="111"/>
      <c r="K392" s="2"/>
    </row>
    <row r="393" spans="10:11" ht="15.75" customHeight="1" x14ac:dyDescent="0.35">
      <c r="J393" s="111"/>
      <c r="K393" s="2"/>
    </row>
    <row r="394" spans="10:11" ht="15.75" customHeight="1" x14ac:dyDescent="0.35">
      <c r="J394" s="111"/>
      <c r="K394" s="2"/>
    </row>
    <row r="395" spans="10:11" ht="15.75" customHeight="1" x14ac:dyDescent="0.35">
      <c r="J395" s="111"/>
      <c r="K395" s="2"/>
    </row>
    <row r="396" spans="10:11" ht="15.75" customHeight="1" x14ac:dyDescent="0.35">
      <c r="J396" s="111"/>
      <c r="K396" s="2"/>
    </row>
    <row r="397" spans="10:11" ht="15.75" customHeight="1" x14ac:dyDescent="0.35">
      <c r="J397" s="111"/>
      <c r="K397" s="2"/>
    </row>
    <row r="398" spans="10:11" ht="15.75" customHeight="1" x14ac:dyDescent="0.35">
      <c r="J398" s="111"/>
      <c r="K398" s="2"/>
    </row>
    <row r="399" spans="10:11" ht="15.75" customHeight="1" x14ac:dyDescent="0.35">
      <c r="J399" s="111"/>
      <c r="K399" s="2"/>
    </row>
    <row r="400" spans="10:11" ht="15.75" customHeight="1" x14ac:dyDescent="0.35">
      <c r="J400" s="111"/>
      <c r="K400" s="2"/>
    </row>
    <row r="401" spans="10:11" ht="15.75" customHeight="1" x14ac:dyDescent="0.35">
      <c r="J401" s="111"/>
      <c r="K401" s="2"/>
    </row>
    <row r="402" spans="10:11" ht="15.75" customHeight="1" x14ac:dyDescent="0.35">
      <c r="J402" s="111"/>
      <c r="K402" s="2"/>
    </row>
    <row r="403" spans="10:11" ht="15.75" customHeight="1" x14ac:dyDescent="0.35">
      <c r="J403" s="111"/>
      <c r="K403" s="2"/>
    </row>
    <row r="404" spans="10:11" ht="15.75" customHeight="1" x14ac:dyDescent="0.35">
      <c r="J404" s="111"/>
      <c r="K404" s="2"/>
    </row>
    <row r="405" spans="10:11" ht="15.75" customHeight="1" x14ac:dyDescent="0.35">
      <c r="J405" s="111"/>
      <c r="K405" s="2"/>
    </row>
    <row r="406" spans="10:11" ht="15.75" customHeight="1" x14ac:dyDescent="0.35">
      <c r="J406" s="111"/>
      <c r="K406" s="2"/>
    </row>
    <row r="407" spans="10:11" ht="15.75" customHeight="1" x14ac:dyDescent="0.35">
      <c r="J407" s="111"/>
      <c r="K407" s="2"/>
    </row>
    <row r="408" spans="10:11" ht="15.75" customHeight="1" x14ac:dyDescent="0.35">
      <c r="J408" s="111"/>
      <c r="K408" s="2"/>
    </row>
    <row r="409" spans="10:11" ht="15.75" customHeight="1" x14ac:dyDescent="0.35">
      <c r="J409" s="111"/>
      <c r="K409" s="2"/>
    </row>
    <row r="410" spans="10:11" ht="15.75" customHeight="1" x14ac:dyDescent="0.35">
      <c r="J410" s="111"/>
      <c r="K410" s="2"/>
    </row>
    <row r="411" spans="10:11" ht="15.75" customHeight="1" x14ac:dyDescent="0.35">
      <c r="J411" s="111"/>
      <c r="K411" s="2"/>
    </row>
    <row r="412" spans="10:11" ht="15.75" customHeight="1" x14ac:dyDescent="0.35">
      <c r="J412" s="111"/>
      <c r="K412" s="2"/>
    </row>
    <row r="413" spans="10:11" ht="15.75" customHeight="1" x14ac:dyDescent="0.35">
      <c r="J413" s="111"/>
      <c r="K413" s="2"/>
    </row>
    <row r="414" spans="10:11" ht="15.75" customHeight="1" x14ac:dyDescent="0.35">
      <c r="J414" s="111"/>
      <c r="K414" s="2"/>
    </row>
    <row r="415" spans="10:11" ht="15.75" customHeight="1" x14ac:dyDescent="0.35">
      <c r="J415" s="111"/>
      <c r="K415" s="2"/>
    </row>
    <row r="416" spans="10:11" ht="15.75" customHeight="1" x14ac:dyDescent="0.35">
      <c r="J416" s="111"/>
      <c r="K416" s="2"/>
    </row>
    <row r="417" spans="10:11" ht="15.75" customHeight="1" x14ac:dyDescent="0.35">
      <c r="J417" s="111"/>
      <c r="K417" s="2"/>
    </row>
    <row r="418" spans="10:11" ht="15.75" customHeight="1" x14ac:dyDescent="0.35">
      <c r="J418" s="111"/>
      <c r="K418" s="2"/>
    </row>
    <row r="419" spans="10:11" ht="15.75" customHeight="1" x14ac:dyDescent="0.35">
      <c r="J419" s="111"/>
      <c r="K419" s="2"/>
    </row>
    <row r="420" spans="10:11" ht="15.75" customHeight="1" x14ac:dyDescent="0.35">
      <c r="J420" s="111"/>
      <c r="K420" s="2"/>
    </row>
    <row r="421" spans="10:11" ht="15.75" customHeight="1" x14ac:dyDescent="0.35">
      <c r="J421" s="111"/>
      <c r="K421" s="2"/>
    </row>
    <row r="422" spans="10:11" ht="15.75" customHeight="1" x14ac:dyDescent="0.35">
      <c r="J422" s="111"/>
      <c r="K422" s="2"/>
    </row>
    <row r="423" spans="10:11" ht="15.75" customHeight="1" x14ac:dyDescent="0.35">
      <c r="J423" s="111"/>
      <c r="K423" s="2"/>
    </row>
    <row r="424" spans="10:11" ht="15.75" customHeight="1" x14ac:dyDescent="0.35">
      <c r="J424" s="111"/>
      <c r="K424" s="2"/>
    </row>
    <row r="425" spans="10:11" ht="15.75" customHeight="1" x14ac:dyDescent="0.35">
      <c r="J425" s="111"/>
      <c r="K425" s="2"/>
    </row>
    <row r="426" spans="10:11" ht="15.75" customHeight="1" x14ac:dyDescent="0.35">
      <c r="J426" s="111"/>
      <c r="K426" s="2"/>
    </row>
    <row r="427" spans="10:11" ht="15.75" customHeight="1" x14ac:dyDescent="0.35">
      <c r="J427" s="111"/>
      <c r="K427" s="2"/>
    </row>
    <row r="428" spans="10:11" ht="15.75" customHeight="1" x14ac:dyDescent="0.35">
      <c r="J428" s="111"/>
      <c r="K428" s="2"/>
    </row>
    <row r="429" spans="10:11" ht="15.75" customHeight="1" x14ac:dyDescent="0.35">
      <c r="J429" s="111"/>
      <c r="K429" s="2"/>
    </row>
    <row r="430" spans="10:11" ht="15.75" customHeight="1" x14ac:dyDescent="0.35">
      <c r="J430" s="111"/>
      <c r="K430" s="2"/>
    </row>
    <row r="431" spans="10:11" ht="15.75" customHeight="1" x14ac:dyDescent="0.35">
      <c r="J431" s="111"/>
      <c r="K431" s="2"/>
    </row>
    <row r="432" spans="10:11" ht="15.75" customHeight="1" x14ac:dyDescent="0.35">
      <c r="J432" s="111"/>
      <c r="K432" s="2"/>
    </row>
    <row r="433" spans="10:11" ht="15.75" customHeight="1" x14ac:dyDescent="0.35">
      <c r="J433" s="111"/>
      <c r="K433" s="2"/>
    </row>
    <row r="434" spans="10:11" ht="15.75" customHeight="1" x14ac:dyDescent="0.35">
      <c r="J434" s="111"/>
      <c r="K434" s="2"/>
    </row>
    <row r="435" spans="10:11" ht="15.75" customHeight="1" x14ac:dyDescent="0.35">
      <c r="J435" s="111"/>
      <c r="K435" s="2"/>
    </row>
    <row r="436" spans="10:11" ht="15.75" customHeight="1" x14ac:dyDescent="0.35">
      <c r="J436" s="111"/>
      <c r="K436" s="2"/>
    </row>
    <row r="437" spans="10:11" ht="15.75" customHeight="1" x14ac:dyDescent="0.35">
      <c r="J437" s="111"/>
      <c r="K437" s="2"/>
    </row>
    <row r="438" spans="10:11" ht="15.75" customHeight="1" x14ac:dyDescent="0.35">
      <c r="J438" s="111"/>
      <c r="K438" s="2"/>
    </row>
    <row r="439" spans="10:11" ht="15.75" customHeight="1" x14ac:dyDescent="0.35">
      <c r="J439" s="111"/>
      <c r="K439" s="2"/>
    </row>
    <row r="440" spans="10:11" ht="15.75" customHeight="1" x14ac:dyDescent="0.35">
      <c r="J440" s="111"/>
      <c r="K440" s="2"/>
    </row>
    <row r="441" spans="10:11" ht="15.75" customHeight="1" x14ac:dyDescent="0.35">
      <c r="J441" s="111"/>
      <c r="K441" s="2"/>
    </row>
    <row r="442" spans="10:11" ht="15.75" customHeight="1" x14ac:dyDescent="0.35">
      <c r="J442" s="111"/>
      <c r="K442" s="2"/>
    </row>
    <row r="443" spans="10:11" ht="15.75" customHeight="1" x14ac:dyDescent="0.35">
      <c r="J443" s="111"/>
      <c r="K443" s="2"/>
    </row>
    <row r="444" spans="10:11" ht="15.75" customHeight="1" x14ac:dyDescent="0.35">
      <c r="J444" s="111"/>
      <c r="K444" s="2"/>
    </row>
    <row r="445" spans="10:11" ht="15.75" customHeight="1" x14ac:dyDescent="0.35">
      <c r="J445" s="111"/>
      <c r="K445" s="2"/>
    </row>
    <row r="446" spans="10:11" ht="15.75" customHeight="1" x14ac:dyDescent="0.35">
      <c r="J446" s="111"/>
      <c r="K446" s="2"/>
    </row>
    <row r="447" spans="10:11" ht="15.75" customHeight="1" x14ac:dyDescent="0.35">
      <c r="J447" s="111"/>
      <c r="K447" s="2"/>
    </row>
    <row r="448" spans="10:11" ht="15.75" customHeight="1" x14ac:dyDescent="0.35">
      <c r="J448" s="111"/>
      <c r="K448" s="2"/>
    </row>
    <row r="449" spans="10:11" ht="15.75" customHeight="1" x14ac:dyDescent="0.35">
      <c r="J449" s="111"/>
      <c r="K449" s="2"/>
    </row>
    <row r="450" spans="10:11" ht="15.75" customHeight="1" x14ac:dyDescent="0.35">
      <c r="J450" s="111"/>
      <c r="K450" s="2"/>
    </row>
    <row r="451" spans="10:11" ht="15.75" customHeight="1" x14ac:dyDescent="0.35">
      <c r="J451" s="111"/>
      <c r="K451" s="2"/>
    </row>
    <row r="452" spans="10:11" ht="15.75" customHeight="1" x14ac:dyDescent="0.35">
      <c r="J452" s="111"/>
      <c r="K452" s="2"/>
    </row>
    <row r="453" spans="10:11" ht="15.75" customHeight="1" x14ac:dyDescent="0.35">
      <c r="J453" s="111"/>
      <c r="K453" s="2"/>
    </row>
    <row r="454" spans="10:11" ht="15.75" customHeight="1" x14ac:dyDescent="0.35">
      <c r="J454" s="111"/>
      <c r="K454" s="2"/>
    </row>
    <row r="455" spans="10:11" ht="15.75" customHeight="1" x14ac:dyDescent="0.35">
      <c r="J455" s="111"/>
      <c r="K455" s="2"/>
    </row>
    <row r="456" spans="10:11" ht="15.75" customHeight="1" x14ac:dyDescent="0.35">
      <c r="J456" s="111"/>
      <c r="K456" s="2"/>
    </row>
    <row r="457" spans="10:11" ht="15.75" customHeight="1" x14ac:dyDescent="0.35">
      <c r="J457" s="111"/>
      <c r="K457" s="2"/>
    </row>
    <row r="458" spans="10:11" ht="15.75" customHeight="1" x14ac:dyDescent="0.35">
      <c r="J458" s="111"/>
      <c r="K458" s="2"/>
    </row>
    <row r="459" spans="10:11" ht="15.75" customHeight="1" x14ac:dyDescent="0.35">
      <c r="J459" s="111"/>
      <c r="K459" s="2"/>
    </row>
    <row r="460" spans="10:11" ht="15.75" customHeight="1" x14ac:dyDescent="0.35">
      <c r="J460" s="111"/>
      <c r="K460" s="2"/>
    </row>
    <row r="461" spans="10:11" ht="15.75" customHeight="1" x14ac:dyDescent="0.35">
      <c r="J461" s="111"/>
      <c r="K461" s="2"/>
    </row>
    <row r="462" spans="10:11" ht="15.75" customHeight="1" x14ac:dyDescent="0.35">
      <c r="J462" s="111"/>
      <c r="K462" s="2"/>
    </row>
    <row r="463" spans="10:11" ht="15.75" customHeight="1" x14ac:dyDescent="0.35">
      <c r="J463" s="111"/>
      <c r="K463" s="2"/>
    </row>
    <row r="464" spans="10:11" ht="15.75" customHeight="1" x14ac:dyDescent="0.35">
      <c r="J464" s="111"/>
      <c r="K464" s="2"/>
    </row>
    <row r="465" spans="10:11" ht="15.75" customHeight="1" x14ac:dyDescent="0.35">
      <c r="J465" s="111"/>
      <c r="K465" s="2"/>
    </row>
    <row r="466" spans="10:11" ht="15.75" customHeight="1" x14ac:dyDescent="0.35">
      <c r="J466" s="111"/>
      <c r="K466" s="2"/>
    </row>
    <row r="467" spans="10:11" ht="15.75" customHeight="1" x14ac:dyDescent="0.35">
      <c r="J467" s="111"/>
      <c r="K467" s="2"/>
    </row>
    <row r="468" spans="10:11" ht="15.75" customHeight="1" x14ac:dyDescent="0.35">
      <c r="J468" s="111"/>
      <c r="K468" s="2"/>
    </row>
    <row r="469" spans="10:11" ht="15.75" customHeight="1" x14ac:dyDescent="0.35">
      <c r="J469" s="111"/>
      <c r="K469" s="2"/>
    </row>
    <row r="470" spans="10:11" ht="15.75" customHeight="1" x14ac:dyDescent="0.35">
      <c r="J470" s="111"/>
      <c r="K470" s="2"/>
    </row>
    <row r="471" spans="10:11" ht="15.75" customHeight="1" x14ac:dyDescent="0.35">
      <c r="J471" s="111"/>
      <c r="K471" s="2"/>
    </row>
    <row r="472" spans="10:11" ht="15.75" customHeight="1" x14ac:dyDescent="0.35">
      <c r="J472" s="111"/>
      <c r="K472" s="2"/>
    </row>
    <row r="473" spans="10:11" ht="15.75" customHeight="1" x14ac:dyDescent="0.35">
      <c r="J473" s="111"/>
      <c r="K473" s="2"/>
    </row>
    <row r="474" spans="10:11" ht="15.75" customHeight="1" x14ac:dyDescent="0.35">
      <c r="J474" s="111"/>
      <c r="K474" s="2"/>
    </row>
    <row r="475" spans="10:11" ht="15.75" customHeight="1" x14ac:dyDescent="0.35">
      <c r="J475" s="111"/>
      <c r="K475" s="2"/>
    </row>
    <row r="476" spans="10:11" ht="15.75" customHeight="1" x14ac:dyDescent="0.35">
      <c r="J476" s="111"/>
      <c r="K476" s="2"/>
    </row>
    <row r="477" spans="10:11" ht="15.75" customHeight="1" x14ac:dyDescent="0.35">
      <c r="J477" s="111"/>
      <c r="K477" s="2"/>
    </row>
    <row r="478" spans="10:11" ht="15.75" customHeight="1" x14ac:dyDescent="0.35">
      <c r="J478" s="111"/>
      <c r="K478" s="2"/>
    </row>
    <row r="479" spans="10:11" ht="15.75" customHeight="1" x14ac:dyDescent="0.35">
      <c r="J479" s="111"/>
      <c r="K479" s="2"/>
    </row>
    <row r="480" spans="10:11" ht="15.75" customHeight="1" x14ac:dyDescent="0.35">
      <c r="J480" s="111"/>
      <c r="K480" s="2"/>
    </row>
    <row r="481" spans="10:11" ht="15.75" customHeight="1" x14ac:dyDescent="0.35">
      <c r="J481" s="111"/>
      <c r="K481" s="2"/>
    </row>
    <row r="482" spans="10:11" ht="15.75" customHeight="1" x14ac:dyDescent="0.35">
      <c r="J482" s="111"/>
      <c r="K482" s="2"/>
    </row>
    <row r="483" spans="10:11" ht="15.75" customHeight="1" x14ac:dyDescent="0.35">
      <c r="J483" s="111"/>
      <c r="K483" s="2"/>
    </row>
    <row r="484" spans="10:11" ht="15.75" customHeight="1" x14ac:dyDescent="0.35">
      <c r="J484" s="111"/>
      <c r="K484" s="2"/>
    </row>
    <row r="485" spans="10:11" ht="15.75" customHeight="1" x14ac:dyDescent="0.35">
      <c r="J485" s="111"/>
      <c r="K485" s="2"/>
    </row>
    <row r="486" spans="10:11" ht="15.75" customHeight="1" x14ac:dyDescent="0.35">
      <c r="J486" s="111"/>
      <c r="K486" s="2"/>
    </row>
    <row r="487" spans="10:11" ht="15.75" customHeight="1" x14ac:dyDescent="0.35">
      <c r="J487" s="111"/>
      <c r="K487" s="2"/>
    </row>
    <row r="488" spans="10:11" ht="15.75" customHeight="1" x14ac:dyDescent="0.35">
      <c r="J488" s="111"/>
      <c r="K488" s="2"/>
    </row>
    <row r="489" spans="10:11" ht="15.75" customHeight="1" x14ac:dyDescent="0.35">
      <c r="J489" s="111"/>
      <c r="K489" s="2"/>
    </row>
    <row r="490" spans="10:11" ht="15.75" customHeight="1" x14ac:dyDescent="0.35">
      <c r="J490" s="111"/>
      <c r="K490" s="2"/>
    </row>
    <row r="491" spans="10:11" ht="15.75" customHeight="1" x14ac:dyDescent="0.35">
      <c r="J491" s="111"/>
      <c r="K491" s="2"/>
    </row>
    <row r="492" spans="10:11" ht="15.75" customHeight="1" x14ac:dyDescent="0.35">
      <c r="J492" s="111"/>
      <c r="K492" s="2"/>
    </row>
    <row r="493" spans="10:11" ht="15.75" customHeight="1" x14ac:dyDescent="0.35">
      <c r="J493" s="111"/>
      <c r="K493" s="2"/>
    </row>
    <row r="494" spans="10:11" ht="15.75" customHeight="1" x14ac:dyDescent="0.35">
      <c r="J494" s="111"/>
      <c r="K494" s="2"/>
    </row>
    <row r="495" spans="10:11" ht="15.75" customHeight="1" x14ac:dyDescent="0.35">
      <c r="J495" s="111"/>
      <c r="K495" s="2"/>
    </row>
    <row r="496" spans="10:11" ht="15.75" customHeight="1" x14ac:dyDescent="0.35">
      <c r="J496" s="111"/>
      <c r="K496" s="2"/>
    </row>
    <row r="497" spans="10:11" ht="15.75" customHeight="1" x14ac:dyDescent="0.35">
      <c r="J497" s="111"/>
      <c r="K497" s="2"/>
    </row>
    <row r="498" spans="10:11" ht="15.75" customHeight="1" x14ac:dyDescent="0.35">
      <c r="J498" s="111"/>
      <c r="K498" s="2"/>
    </row>
    <row r="499" spans="10:11" ht="15.75" customHeight="1" x14ac:dyDescent="0.35">
      <c r="J499" s="111"/>
      <c r="K499" s="2"/>
    </row>
    <row r="500" spans="10:11" ht="15.75" customHeight="1" x14ac:dyDescent="0.35">
      <c r="J500" s="111"/>
      <c r="K500" s="2"/>
    </row>
    <row r="501" spans="10:11" ht="15.75" customHeight="1" x14ac:dyDescent="0.35">
      <c r="J501" s="111"/>
      <c r="K501" s="2"/>
    </row>
    <row r="502" spans="10:11" ht="15.75" customHeight="1" x14ac:dyDescent="0.35">
      <c r="J502" s="111"/>
      <c r="K502" s="2"/>
    </row>
    <row r="503" spans="10:11" ht="15.75" customHeight="1" x14ac:dyDescent="0.35">
      <c r="J503" s="111"/>
      <c r="K503" s="2"/>
    </row>
    <row r="504" spans="10:11" ht="15.75" customHeight="1" x14ac:dyDescent="0.35">
      <c r="J504" s="111"/>
      <c r="K504" s="2"/>
    </row>
    <row r="505" spans="10:11" ht="15.75" customHeight="1" x14ac:dyDescent="0.35">
      <c r="J505" s="111"/>
      <c r="K505" s="2"/>
    </row>
    <row r="506" spans="10:11" ht="15.75" customHeight="1" x14ac:dyDescent="0.35">
      <c r="J506" s="111"/>
      <c r="K506" s="2"/>
    </row>
    <row r="507" spans="10:11" ht="15.75" customHeight="1" x14ac:dyDescent="0.35">
      <c r="J507" s="111"/>
      <c r="K507" s="2"/>
    </row>
    <row r="508" spans="10:11" ht="15.75" customHeight="1" x14ac:dyDescent="0.35">
      <c r="J508" s="111"/>
      <c r="K508" s="2"/>
    </row>
    <row r="509" spans="10:11" ht="15.75" customHeight="1" x14ac:dyDescent="0.35">
      <c r="J509" s="111"/>
      <c r="K509" s="2"/>
    </row>
    <row r="510" spans="10:11" ht="15.75" customHeight="1" x14ac:dyDescent="0.35">
      <c r="J510" s="111"/>
      <c r="K510" s="2"/>
    </row>
    <row r="511" spans="10:11" ht="15.75" customHeight="1" x14ac:dyDescent="0.35">
      <c r="J511" s="111"/>
      <c r="K511" s="2"/>
    </row>
    <row r="512" spans="10:11" ht="15.75" customHeight="1" x14ac:dyDescent="0.35">
      <c r="J512" s="111"/>
      <c r="K512" s="2"/>
    </row>
    <row r="513" spans="10:11" ht="15.75" customHeight="1" x14ac:dyDescent="0.35">
      <c r="J513" s="111"/>
      <c r="K513" s="2"/>
    </row>
    <row r="514" spans="10:11" ht="15.75" customHeight="1" x14ac:dyDescent="0.35">
      <c r="J514" s="111"/>
      <c r="K514" s="2"/>
    </row>
    <row r="515" spans="10:11" ht="15.75" customHeight="1" x14ac:dyDescent="0.35">
      <c r="J515" s="111"/>
      <c r="K515" s="2"/>
    </row>
    <row r="516" spans="10:11" ht="15.75" customHeight="1" x14ac:dyDescent="0.35">
      <c r="J516" s="111"/>
      <c r="K516" s="2"/>
    </row>
    <row r="517" spans="10:11" ht="15.75" customHeight="1" x14ac:dyDescent="0.35">
      <c r="J517" s="111"/>
      <c r="K517" s="2"/>
    </row>
    <row r="518" spans="10:11" ht="15.75" customHeight="1" x14ac:dyDescent="0.35">
      <c r="J518" s="111"/>
      <c r="K518" s="2"/>
    </row>
    <row r="519" spans="10:11" ht="15.75" customHeight="1" x14ac:dyDescent="0.35">
      <c r="J519" s="111"/>
      <c r="K519" s="2"/>
    </row>
    <row r="520" spans="10:11" ht="15.75" customHeight="1" x14ac:dyDescent="0.35">
      <c r="J520" s="111"/>
      <c r="K520" s="2"/>
    </row>
    <row r="521" spans="10:11" ht="15.75" customHeight="1" x14ac:dyDescent="0.35">
      <c r="J521" s="111"/>
      <c r="K521" s="2"/>
    </row>
    <row r="522" spans="10:11" ht="15.75" customHeight="1" x14ac:dyDescent="0.35">
      <c r="J522" s="111"/>
      <c r="K522" s="2"/>
    </row>
    <row r="523" spans="10:11" ht="15.75" customHeight="1" x14ac:dyDescent="0.35">
      <c r="J523" s="111"/>
      <c r="K523" s="2"/>
    </row>
    <row r="524" spans="10:11" ht="15.75" customHeight="1" x14ac:dyDescent="0.35">
      <c r="J524" s="111"/>
      <c r="K524" s="2"/>
    </row>
    <row r="525" spans="10:11" ht="15.75" customHeight="1" x14ac:dyDescent="0.35">
      <c r="J525" s="111"/>
      <c r="K525" s="2"/>
    </row>
    <row r="526" spans="10:11" ht="15.75" customHeight="1" x14ac:dyDescent="0.35">
      <c r="J526" s="111"/>
      <c r="K526" s="2"/>
    </row>
    <row r="527" spans="10:11" ht="15.75" customHeight="1" x14ac:dyDescent="0.35">
      <c r="J527" s="111"/>
      <c r="K527" s="2"/>
    </row>
    <row r="528" spans="10:11" ht="15.75" customHeight="1" x14ac:dyDescent="0.35">
      <c r="J528" s="111"/>
      <c r="K528" s="2"/>
    </row>
    <row r="529" spans="10:11" ht="15.75" customHeight="1" x14ac:dyDescent="0.35">
      <c r="J529" s="111"/>
      <c r="K529" s="2"/>
    </row>
    <row r="530" spans="10:11" ht="15.75" customHeight="1" x14ac:dyDescent="0.35">
      <c r="J530" s="111"/>
      <c r="K530" s="2"/>
    </row>
    <row r="531" spans="10:11" ht="15.75" customHeight="1" x14ac:dyDescent="0.35">
      <c r="J531" s="111"/>
      <c r="K531" s="2"/>
    </row>
    <row r="532" spans="10:11" ht="15.75" customHeight="1" x14ac:dyDescent="0.35">
      <c r="J532" s="111"/>
      <c r="K532" s="2"/>
    </row>
    <row r="533" spans="10:11" ht="15.75" customHeight="1" x14ac:dyDescent="0.35">
      <c r="J533" s="111"/>
      <c r="K533" s="2"/>
    </row>
    <row r="534" spans="10:11" ht="15.75" customHeight="1" x14ac:dyDescent="0.35">
      <c r="J534" s="111"/>
      <c r="K534" s="2"/>
    </row>
    <row r="535" spans="10:11" ht="15.75" customHeight="1" x14ac:dyDescent="0.35">
      <c r="J535" s="111"/>
      <c r="K535" s="2"/>
    </row>
    <row r="536" spans="10:11" ht="15.75" customHeight="1" x14ac:dyDescent="0.35">
      <c r="J536" s="111"/>
      <c r="K536" s="2"/>
    </row>
    <row r="537" spans="10:11" ht="15.75" customHeight="1" x14ac:dyDescent="0.35">
      <c r="J537" s="111"/>
      <c r="K537" s="2"/>
    </row>
    <row r="538" spans="10:11" ht="15.75" customHeight="1" x14ac:dyDescent="0.35">
      <c r="J538" s="111"/>
      <c r="K538" s="2"/>
    </row>
    <row r="539" spans="10:11" ht="15.75" customHeight="1" x14ac:dyDescent="0.35">
      <c r="J539" s="111"/>
      <c r="K539" s="2"/>
    </row>
    <row r="540" spans="10:11" ht="15.75" customHeight="1" x14ac:dyDescent="0.35">
      <c r="J540" s="111"/>
      <c r="K540" s="2"/>
    </row>
    <row r="541" spans="10:11" ht="15.75" customHeight="1" x14ac:dyDescent="0.35">
      <c r="J541" s="111"/>
      <c r="K541" s="2"/>
    </row>
    <row r="542" spans="10:11" ht="15.75" customHeight="1" x14ac:dyDescent="0.35">
      <c r="J542" s="111"/>
      <c r="K542" s="2"/>
    </row>
    <row r="543" spans="10:11" ht="15.75" customHeight="1" x14ac:dyDescent="0.35">
      <c r="J543" s="111"/>
      <c r="K543" s="2"/>
    </row>
    <row r="544" spans="10:11" ht="15.75" customHeight="1" x14ac:dyDescent="0.35">
      <c r="J544" s="111"/>
      <c r="K544" s="2"/>
    </row>
    <row r="545" spans="10:11" ht="15.75" customHeight="1" x14ac:dyDescent="0.35">
      <c r="J545" s="111"/>
      <c r="K545" s="2"/>
    </row>
    <row r="546" spans="10:11" ht="15.75" customHeight="1" x14ac:dyDescent="0.35">
      <c r="J546" s="111"/>
      <c r="K546" s="2"/>
    </row>
    <row r="547" spans="10:11" ht="15.75" customHeight="1" x14ac:dyDescent="0.35">
      <c r="J547" s="111"/>
      <c r="K547" s="2"/>
    </row>
    <row r="548" spans="10:11" ht="15.75" customHeight="1" x14ac:dyDescent="0.35">
      <c r="J548" s="111"/>
      <c r="K548" s="2"/>
    </row>
    <row r="549" spans="10:11" ht="15.75" customHeight="1" x14ac:dyDescent="0.35">
      <c r="J549" s="111"/>
      <c r="K549" s="2"/>
    </row>
    <row r="550" spans="10:11" ht="15.75" customHeight="1" x14ac:dyDescent="0.35">
      <c r="J550" s="111"/>
      <c r="K550" s="2"/>
    </row>
    <row r="551" spans="10:11" ht="15.75" customHeight="1" x14ac:dyDescent="0.35">
      <c r="J551" s="111"/>
      <c r="K551" s="2"/>
    </row>
    <row r="552" spans="10:11" ht="15.75" customHeight="1" x14ac:dyDescent="0.35">
      <c r="J552" s="111"/>
      <c r="K552" s="2"/>
    </row>
    <row r="553" spans="10:11" ht="15.75" customHeight="1" x14ac:dyDescent="0.35">
      <c r="J553" s="111"/>
      <c r="K553" s="2"/>
    </row>
    <row r="554" spans="10:11" ht="15.75" customHeight="1" x14ac:dyDescent="0.35">
      <c r="J554" s="111"/>
      <c r="K554" s="2"/>
    </row>
    <row r="555" spans="10:11" ht="15.75" customHeight="1" x14ac:dyDescent="0.35">
      <c r="J555" s="111"/>
      <c r="K555" s="2"/>
    </row>
    <row r="556" spans="10:11" ht="15.75" customHeight="1" x14ac:dyDescent="0.35">
      <c r="J556" s="111"/>
      <c r="K556" s="2"/>
    </row>
    <row r="557" spans="10:11" ht="15.75" customHeight="1" x14ac:dyDescent="0.35">
      <c r="J557" s="111"/>
      <c r="K557" s="2"/>
    </row>
    <row r="558" spans="10:11" ht="15.75" customHeight="1" x14ac:dyDescent="0.35">
      <c r="J558" s="111"/>
      <c r="K558" s="2"/>
    </row>
    <row r="559" spans="10:11" ht="15.75" customHeight="1" x14ac:dyDescent="0.35">
      <c r="J559" s="111"/>
      <c r="K559" s="2"/>
    </row>
    <row r="560" spans="10:11" ht="15.75" customHeight="1" x14ac:dyDescent="0.35">
      <c r="J560" s="111"/>
      <c r="K560" s="2"/>
    </row>
    <row r="561" spans="10:11" ht="15.75" customHeight="1" x14ac:dyDescent="0.35">
      <c r="J561" s="111"/>
      <c r="K561" s="2"/>
    </row>
    <row r="562" spans="10:11" ht="15.75" customHeight="1" x14ac:dyDescent="0.35">
      <c r="J562" s="111"/>
      <c r="K562" s="2"/>
    </row>
    <row r="563" spans="10:11" ht="15.75" customHeight="1" x14ac:dyDescent="0.35">
      <c r="J563" s="111"/>
      <c r="K563" s="2"/>
    </row>
    <row r="564" spans="10:11" ht="15.75" customHeight="1" x14ac:dyDescent="0.35">
      <c r="J564" s="111"/>
      <c r="K564" s="2"/>
    </row>
    <row r="565" spans="10:11" ht="15.75" customHeight="1" x14ac:dyDescent="0.35">
      <c r="J565" s="111"/>
      <c r="K565" s="2"/>
    </row>
    <row r="566" spans="10:11" ht="15.75" customHeight="1" x14ac:dyDescent="0.35">
      <c r="J566" s="111"/>
      <c r="K566" s="2"/>
    </row>
    <row r="567" spans="10:11" ht="15.75" customHeight="1" x14ac:dyDescent="0.35">
      <c r="J567" s="111"/>
      <c r="K567" s="2"/>
    </row>
    <row r="568" spans="10:11" ht="15.75" customHeight="1" x14ac:dyDescent="0.35">
      <c r="J568" s="111"/>
      <c r="K568" s="2"/>
    </row>
    <row r="569" spans="10:11" ht="15.75" customHeight="1" x14ac:dyDescent="0.35">
      <c r="J569" s="111"/>
      <c r="K569" s="2"/>
    </row>
    <row r="570" spans="10:11" ht="15.75" customHeight="1" x14ac:dyDescent="0.35">
      <c r="J570" s="111"/>
      <c r="K570" s="2"/>
    </row>
    <row r="571" spans="10:11" ht="15.75" customHeight="1" x14ac:dyDescent="0.35">
      <c r="J571" s="111"/>
      <c r="K571" s="2"/>
    </row>
    <row r="572" spans="10:11" ht="15.75" customHeight="1" x14ac:dyDescent="0.35">
      <c r="J572" s="111"/>
      <c r="K572" s="2"/>
    </row>
    <row r="573" spans="10:11" ht="15.75" customHeight="1" x14ac:dyDescent="0.35">
      <c r="J573" s="111"/>
      <c r="K573" s="2"/>
    </row>
    <row r="574" spans="10:11" ht="15.75" customHeight="1" x14ac:dyDescent="0.35">
      <c r="J574" s="111"/>
      <c r="K574" s="2"/>
    </row>
    <row r="575" spans="10:11" ht="15.75" customHeight="1" x14ac:dyDescent="0.35">
      <c r="J575" s="111"/>
      <c r="K575" s="2"/>
    </row>
    <row r="576" spans="10:11" ht="15.75" customHeight="1" x14ac:dyDescent="0.35">
      <c r="J576" s="111"/>
      <c r="K576" s="2"/>
    </row>
    <row r="577" spans="10:11" ht="15.75" customHeight="1" x14ac:dyDescent="0.35">
      <c r="J577" s="111"/>
      <c r="K577" s="2"/>
    </row>
    <row r="578" spans="10:11" ht="15.75" customHeight="1" x14ac:dyDescent="0.35">
      <c r="J578" s="111"/>
      <c r="K578" s="2"/>
    </row>
    <row r="579" spans="10:11" ht="15.75" customHeight="1" x14ac:dyDescent="0.35">
      <c r="J579" s="111"/>
      <c r="K579" s="2"/>
    </row>
    <row r="580" spans="10:11" ht="15.75" customHeight="1" x14ac:dyDescent="0.35">
      <c r="J580" s="111"/>
      <c r="K580" s="2"/>
    </row>
    <row r="581" spans="10:11" ht="15.75" customHeight="1" x14ac:dyDescent="0.35">
      <c r="J581" s="111"/>
      <c r="K581" s="2"/>
    </row>
    <row r="582" spans="10:11" ht="15.75" customHeight="1" x14ac:dyDescent="0.35">
      <c r="J582" s="111"/>
      <c r="K582" s="2"/>
    </row>
    <row r="583" spans="10:11" ht="15.75" customHeight="1" x14ac:dyDescent="0.35">
      <c r="J583" s="111"/>
      <c r="K583" s="2"/>
    </row>
    <row r="584" spans="10:11" ht="15.75" customHeight="1" x14ac:dyDescent="0.35">
      <c r="J584" s="111"/>
      <c r="K584" s="2"/>
    </row>
    <row r="585" spans="10:11" ht="15.75" customHeight="1" x14ac:dyDescent="0.35">
      <c r="J585" s="111"/>
      <c r="K585" s="2"/>
    </row>
    <row r="586" spans="10:11" ht="15.75" customHeight="1" x14ac:dyDescent="0.35">
      <c r="J586" s="111"/>
      <c r="K586" s="2"/>
    </row>
    <row r="587" spans="10:11" ht="15.75" customHeight="1" x14ac:dyDescent="0.35">
      <c r="J587" s="111"/>
      <c r="K587" s="2"/>
    </row>
    <row r="588" spans="10:11" ht="15.75" customHeight="1" x14ac:dyDescent="0.35">
      <c r="J588" s="111"/>
      <c r="K588" s="2"/>
    </row>
    <row r="589" spans="10:11" ht="15.75" customHeight="1" x14ac:dyDescent="0.35">
      <c r="J589" s="111"/>
      <c r="K589" s="2"/>
    </row>
    <row r="590" spans="10:11" ht="15.75" customHeight="1" x14ac:dyDescent="0.35">
      <c r="J590" s="111"/>
      <c r="K590" s="2"/>
    </row>
    <row r="591" spans="10:11" ht="15.75" customHeight="1" x14ac:dyDescent="0.35">
      <c r="J591" s="111"/>
      <c r="K591" s="2"/>
    </row>
    <row r="592" spans="10:11" ht="15.75" customHeight="1" x14ac:dyDescent="0.35">
      <c r="J592" s="111"/>
      <c r="K592" s="2"/>
    </row>
    <row r="593" spans="10:11" ht="15.75" customHeight="1" x14ac:dyDescent="0.35">
      <c r="J593" s="111"/>
      <c r="K593" s="2"/>
    </row>
    <row r="594" spans="10:11" ht="15.75" customHeight="1" x14ac:dyDescent="0.35">
      <c r="J594" s="111"/>
      <c r="K594" s="2"/>
    </row>
    <row r="595" spans="10:11" ht="15.75" customHeight="1" x14ac:dyDescent="0.35">
      <c r="J595" s="111"/>
      <c r="K595" s="2"/>
    </row>
    <row r="596" spans="10:11" ht="15.75" customHeight="1" x14ac:dyDescent="0.35">
      <c r="J596" s="111"/>
      <c r="K596" s="2"/>
    </row>
    <row r="597" spans="10:11" ht="15.75" customHeight="1" x14ac:dyDescent="0.35">
      <c r="J597" s="111"/>
      <c r="K597" s="2"/>
    </row>
    <row r="598" spans="10:11" ht="15.75" customHeight="1" x14ac:dyDescent="0.35">
      <c r="J598" s="111"/>
      <c r="K598" s="2"/>
    </row>
    <row r="599" spans="10:11" ht="15.75" customHeight="1" x14ac:dyDescent="0.35">
      <c r="J599" s="111"/>
      <c r="K599" s="2"/>
    </row>
    <row r="600" spans="10:11" ht="15.75" customHeight="1" x14ac:dyDescent="0.35">
      <c r="J600" s="111"/>
      <c r="K600" s="2"/>
    </row>
    <row r="601" spans="10:11" ht="15.75" customHeight="1" x14ac:dyDescent="0.35">
      <c r="J601" s="111"/>
      <c r="K601" s="2"/>
    </row>
    <row r="602" spans="10:11" ht="15.75" customHeight="1" x14ac:dyDescent="0.35">
      <c r="J602" s="111"/>
      <c r="K602" s="2"/>
    </row>
    <row r="603" spans="10:11" ht="15.75" customHeight="1" x14ac:dyDescent="0.35">
      <c r="J603" s="111"/>
      <c r="K603" s="2"/>
    </row>
    <row r="604" spans="10:11" ht="15.75" customHeight="1" x14ac:dyDescent="0.35">
      <c r="J604" s="111"/>
      <c r="K604" s="2"/>
    </row>
    <row r="605" spans="10:11" ht="15.75" customHeight="1" x14ac:dyDescent="0.35">
      <c r="J605" s="111"/>
      <c r="K605" s="2"/>
    </row>
    <row r="606" spans="10:11" ht="15.75" customHeight="1" x14ac:dyDescent="0.35">
      <c r="J606" s="111"/>
      <c r="K606" s="2"/>
    </row>
    <row r="607" spans="10:11" ht="15.75" customHeight="1" x14ac:dyDescent="0.35">
      <c r="J607" s="111"/>
      <c r="K607" s="2"/>
    </row>
    <row r="608" spans="10:11" ht="15.75" customHeight="1" x14ac:dyDescent="0.35">
      <c r="J608" s="111"/>
      <c r="K608" s="2"/>
    </row>
    <row r="609" spans="10:11" ht="15.75" customHeight="1" x14ac:dyDescent="0.35">
      <c r="J609" s="111"/>
      <c r="K609" s="2"/>
    </row>
    <row r="610" spans="10:11" ht="15.75" customHeight="1" x14ac:dyDescent="0.35">
      <c r="J610" s="111"/>
      <c r="K610" s="2"/>
    </row>
    <row r="611" spans="10:11" ht="15.75" customHeight="1" x14ac:dyDescent="0.35">
      <c r="J611" s="111"/>
      <c r="K611" s="2"/>
    </row>
    <row r="612" spans="10:11" ht="15.75" customHeight="1" x14ac:dyDescent="0.35">
      <c r="J612" s="111"/>
      <c r="K612" s="2"/>
    </row>
    <row r="613" spans="10:11" ht="15.75" customHeight="1" x14ac:dyDescent="0.35">
      <c r="J613" s="111"/>
      <c r="K613" s="2"/>
    </row>
    <row r="614" spans="10:11" ht="15.75" customHeight="1" x14ac:dyDescent="0.35">
      <c r="J614" s="111"/>
      <c r="K614" s="2"/>
    </row>
    <row r="615" spans="10:11" ht="15.75" customHeight="1" x14ac:dyDescent="0.35">
      <c r="J615" s="111"/>
      <c r="K615" s="2"/>
    </row>
    <row r="616" spans="10:11" ht="15.75" customHeight="1" x14ac:dyDescent="0.35">
      <c r="J616" s="111"/>
      <c r="K616" s="2"/>
    </row>
    <row r="617" spans="10:11" ht="15.75" customHeight="1" x14ac:dyDescent="0.35">
      <c r="J617" s="111"/>
      <c r="K617" s="2"/>
    </row>
    <row r="618" spans="10:11" ht="15.75" customHeight="1" x14ac:dyDescent="0.35">
      <c r="J618" s="111"/>
      <c r="K618" s="2"/>
    </row>
    <row r="619" spans="10:11" ht="15.75" customHeight="1" x14ac:dyDescent="0.35">
      <c r="J619" s="111"/>
      <c r="K619" s="2"/>
    </row>
    <row r="620" spans="10:11" ht="15.75" customHeight="1" x14ac:dyDescent="0.35">
      <c r="J620" s="111"/>
      <c r="K620" s="2"/>
    </row>
    <row r="621" spans="10:11" ht="15.75" customHeight="1" x14ac:dyDescent="0.35">
      <c r="J621" s="111"/>
      <c r="K621" s="2"/>
    </row>
    <row r="622" spans="10:11" ht="15.75" customHeight="1" x14ac:dyDescent="0.35">
      <c r="J622" s="111"/>
      <c r="K622" s="2"/>
    </row>
    <row r="623" spans="10:11" ht="15.75" customHeight="1" x14ac:dyDescent="0.35">
      <c r="J623" s="111"/>
      <c r="K623" s="2"/>
    </row>
    <row r="624" spans="10:11" ht="15.75" customHeight="1" x14ac:dyDescent="0.35">
      <c r="J624" s="111"/>
      <c r="K624" s="2"/>
    </row>
    <row r="625" spans="10:11" ht="15.75" customHeight="1" x14ac:dyDescent="0.35">
      <c r="J625" s="111"/>
      <c r="K625" s="2"/>
    </row>
    <row r="626" spans="10:11" ht="15.75" customHeight="1" x14ac:dyDescent="0.35">
      <c r="J626" s="111"/>
      <c r="K626" s="2"/>
    </row>
    <row r="627" spans="10:11" ht="15.75" customHeight="1" x14ac:dyDescent="0.35">
      <c r="J627" s="111"/>
      <c r="K627" s="2"/>
    </row>
    <row r="628" spans="10:11" ht="15.75" customHeight="1" x14ac:dyDescent="0.35">
      <c r="J628" s="111"/>
      <c r="K628" s="2"/>
    </row>
    <row r="629" spans="10:11" ht="15.75" customHeight="1" x14ac:dyDescent="0.35">
      <c r="J629" s="111"/>
      <c r="K629" s="2"/>
    </row>
    <row r="630" spans="10:11" ht="15.75" customHeight="1" x14ac:dyDescent="0.35">
      <c r="J630" s="111"/>
      <c r="K630" s="2"/>
    </row>
    <row r="631" spans="10:11" ht="15.75" customHeight="1" x14ac:dyDescent="0.35">
      <c r="J631" s="111"/>
      <c r="K631" s="2"/>
    </row>
    <row r="632" spans="10:11" ht="15.75" customHeight="1" x14ac:dyDescent="0.35">
      <c r="J632" s="111"/>
      <c r="K632" s="2"/>
    </row>
    <row r="633" spans="10:11" ht="15.75" customHeight="1" x14ac:dyDescent="0.35">
      <c r="J633" s="111"/>
      <c r="K633" s="2"/>
    </row>
    <row r="634" spans="10:11" ht="15.75" customHeight="1" x14ac:dyDescent="0.35">
      <c r="J634" s="111"/>
      <c r="K634" s="2"/>
    </row>
    <row r="635" spans="10:11" ht="15.75" customHeight="1" x14ac:dyDescent="0.35">
      <c r="J635" s="111"/>
      <c r="K635" s="2"/>
    </row>
    <row r="636" spans="10:11" ht="15.75" customHeight="1" x14ac:dyDescent="0.35">
      <c r="J636" s="111"/>
      <c r="K636" s="2"/>
    </row>
    <row r="637" spans="10:11" ht="15.75" customHeight="1" x14ac:dyDescent="0.35">
      <c r="J637" s="111"/>
      <c r="K637" s="2"/>
    </row>
    <row r="638" spans="10:11" ht="15.75" customHeight="1" x14ac:dyDescent="0.35">
      <c r="J638" s="111"/>
      <c r="K638" s="2"/>
    </row>
    <row r="639" spans="10:11" ht="15.75" customHeight="1" x14ac:dyDescent="0.35">
      <c r="J639" s="111"/>
      <c r="K639" s="2"/>
    </row>
    <row r="640" spans="10:11" ht="15.75" customHeight="1" x14ac:dyDescent="0.35">
      <c r="J640" s="111"/>
      <c r="K640" s="2"/>
    </row>
    <row r="641" spans="10:11" ht="15.75" customHeight="1" x14ac:dyDescent="0.35">
      <c r="J641" s="111"/>
      <c r="K641" s="2"/>
    </row>
    <row r="642" spans="10:11" ht="15.75" customHeight="1" x14ac:dyDescent="0.35">
      <c r="J642" s="111"/>
      <c r="K642" s="2"/>
    </row>
    <row r="643" spans="10:11" ht="15.75" customHeight="1" x14ac:dyDescent="0.35">
      <c r="J643" s="111"/>
      <c r="K643" s="2"/>
    </row>
    <row r="644" spans="10:11" ht="15.75" customHeight="1" x14ac:dyDescent="0.35">
      <c r="J644" s="111"/>
      <c r="K644" s="2"/>
    </row>
    <row r="645" spans="10:11" ht="15.75" customHeight="1" x14ac:dyDescent="0.35">
      <c r="J645" s="111"/>
      <c r="K645" s="2"/>
    </row>
    <row r="646" spans="10:11" ht="15.75" customHeight="1" x14ac:dyDescent="0.35">
      <c r="J646" s="111"/>
      <c r="K646" s="2"/>
    </row>
    <row r="647" spans="10:11" ht="15.75" customHeight="1" x14ac:dyDescent="0.35">
      <c r="J647" s="111"/>
      <c r="K647" s="2"/>
    </row>
    <row r="648" spans="10:11" ht="15.75" customHeight="1" x14ac:dyDescent="0.35">
      <c r="J648" s="111"/>
      <c r="K648" s="2"/>
    </row>
    <row r="649" spans="10:11" ht="15.75" customHeight="1" x14ac:dyDescent="0.35">
      <c r="J649" s="111"/>
      <c r="K649" s="2"/>
    </row>
    <row r="650" spans="10:11" ht="15.75" customHeight="1" x14ac:dyDescent="0.35">
      <c r="J650" s="111"/>
      <c r="K650" s="2"/>
    </row>
    <row r="651" spans="10:11" ht="15.75" customHeight="1" x14ac:dyDescent="0.35">
      <c r="J651" s="111"/>
      <c r="K651" s="2"/>
    </row>
    <row r="652" spans="10:11" ht="15.75" customHeight="1" x14ac:dyDescent="0.35">
      <c r="J652" s="111"/>
      <c r="K652" s="2"/>
    </row>
    <row r="653" spans="10:11" ht="15.75" customHeight="1" x14ac:dyDescent="0.35">
      <c r="J653" s="111"/>
      <c r="K653" s="2"/>
    </row>
    <row r="654" spans="10:11" ht="15.75" customHeight="1" x14ac:dyDescent="0.35">
      <c r="J654" s="111"/>
      <c r="K654" s="2"/>
    </row>
    <row r="655" spans="10:11" ht="15.75" customHeight="1" x14ac:dyDescent="0.35">
      <c r="J655" s="111"/>
      <c r="K655" s="2"/>
    </row>
    <row r="656" spans="10:11" ht="15.75" customHeight="1" x14ac:dyDescent="0.35">
      <c r="J656" s="111"/>
      <c r="K656" s="2"/>
    </row>
    <row r="657" spans="10:11" ht="15.75" customHeight="1" x14ac:dyDescent="0.35">
      <c r="J657" s="111"/>
      <c r="K657" s="2"/>
    </row>
    <row r="658" spans="10:11" ht="15.75" customHeight="1" x14ac:dyDescent="0.35">
      <c r="J658" s="111"/>
      <c r="K658" s="2"/>
    </row>
    <row r="659" spans="10:11" ht="15.75" customHeight="1" x14ac:dyDescent="0.35">
      <c r="J659" s="111"/>
      <c r="K659" s="2"/>
    </row>
    <row r="660" spans="10:11" ht="15.75" customHeight="1" x14ac:dyDescent="0.35">
      <c r="J660" s="111"/>
      <c r="K660" s="2"/>
    </row>
    <row r="661" spans="10:11" ht="15.75" customHeight="1" x14ac:dyDescent="0.35">
      <c r="J661" s="111"/>
      <c r="K661" s="2"/>
    </row>
    <row r="662" spans="10:11" ht="15.75" customHeight="1" x14ac:dyDescent="0.35">
      <c r="J662" s="111"/>
      <c r="K662" s="2"/>
    </row>
    <row r="663" spans="10:11" ht="15.75" customHeight="1" x14ac:dyDescent="0.35">
      <c r="J663" s="111"/>
      <c r="K663" s="2"/>
    </row>
    <row r="664" spans="10:11" ht="15.75" customHeight="1" x14ac:dyDescent="0.35">
      <c r="J664" s="111"/>
      <c r="K664" s="2"/>
    </row>
    <row r="665" spans="10:11" ht="15.75" customHeight="1" x14ac:dyDescent="0.35">
      <c r="J665" s="111"/>
      <c r="K665" s="2"/>
    </row>
    <row r="666" spans="10:11" ht="15.75" customHeight="1" x14ac:dyDescent="0.35">
      <c r="J666" s="111"/>
      <c r="K666" s="2"/>
    </row>
    <row r="667" spans="10:11" ht="15.75" customHeight="1" x14ac:dyDescent="0.35">
      <c r="J667" s="111"/>
      <c r="K667" s="2"/>
    </row>
    <row r="668" spans="10:11" ht="15.75" customHeight="1" x14ac:dyDescent="0.35">
      <c r="J668" s="111"/>
      <c r="K668" s="2"/>
    </row>
    <row r="669" spans="10:11" ht="15.75" customHeight="1" x14ac:dyDescent="0.35">
      <c r="J669" s="111"/>
      <c r="K669" s="2"/>
    </row>
    <row r="670" spans="10:11" ht="15.75" customHeight="1" x14ac:dyDescent="0.35">
      <c r="J670" s="111"/>
      <c r="K670" s="2"/>
    </row>
    <row r="671" spans="10:11" ht="15.75" customHeight="1" x14ac:dyDescent="0.35">
      <c r="J671" s="111"/>
      <c r="K671" s="2"/>
    </row>
    <row r="672" spans="10:11" ht="15.75" customHeight="1" x14ac:dyDescent="0.35">
      <c r="J672" s="111"/>
      <c r="K672" s="2"/>
    </row>
    <row r="673" spans="10:11" ht="15.75" customHeight="1" x14ac:dyDescent="0.35">
      <c r="J673" s="111"/>
      <c r="K673" s="2"/>
    </row>
    <row r="674" spans="10:11" ht="15.75" customHeight="1" x14ac:dyDescent="0.35">
      <c r="J674" s="111"/>
      <c r="K674" s="2"/>
    </row>
    <row r="675" spans="10:11" ht="15.75" customHeight="1" x14ac:dyDescent="0.35">
      <c r="J675" s="111"/>
      <c r="K675" s="2"/>
    </row>
    <row r="676" spans="10:11" ht="15.75" customHeight="1" x14ac:dyDescent="0.35">
      <c r="J676" s="111"/>
      <c r="K676" s="2"/>
    </row>
    <row r="677" spans="10:11" ht="15.75" customHeight="1" x14ac:dyDescent="0.35">
      <c r="J677" s="111"/>
      <c r="K677" s="2"/>
    </row>
    <row r="678" spans="10:11" ht="15.75" customHeight="1" x14ac:dyDescent="0.35">
      <c r="J678" s="111"/>
      <c r="K678" s="2"/>
    </row>
    <row r="679" spans="10:11" ht="15.75" customHeight="1" x14ac:dyDescent="0.35">
      <c r="J679" s="111"/>
      <c r="K679" s="2"/>
    </row>
    <row r="680" spans="10:11" ht="15.75" customHeight="1" x14ac:dyDescent="0.35">
      <c r="J680" s="111"/>
      <c r="K680" s="2"/>
    </row>
    <row r="681" spans="10:11" ht="15.75" customHeight="1" x14ac:dyDescent="0.35">
      <c r="J681" s="111"/>
      <c r="K681" s="2"/>
    </row>
    <row r="682" spans="10:11" ht="15.75" customHeight="1" x14ac:dyDescent="0.35">
      <c r="J682" s="111"/>
      <c r="K682" s="2"/>
    </row>
    <row r="683" spans="10:11" ht="15.75" customHeight="1" x14ac:dyDescent="0.35">
      <c r="J683" s="111"/>
      <c r="K683" s="2"/>
    </row>
    <row r="684" spans="10:11" ht="15.75" customHeight="1" x14ac:dyDescent="0.35">
      <c r="J684" s="111"/>
      <c r="K684" s="2"/>
    </row>
    <row r="685" spans="10:11" ht="15.75" customHeight="1" x14ac:dyDescent="0.35">
      <c r="J685" s="111"/>
      <c r="K685" s="2"/>
    </row>
    <row r="686" spans="10:11" ht="15.75" customHeight="1" x14ac:dyDescent="0.35">
      <c r="J686" s="111"/>
      <c r="K686" s="2"/>
    </row>
    <row r="687" spans="10:11" ht="15.75" customHeight="1" x14ac:dyDescent="0.35">
      <c r="J687" s="111"/>
      <c r="K687" s="2"/>
    </row>
    <row r="688" spans="10:11" ht="15.75" customHeight="1" x14ac:dyDescent="0.35">
      <c r="J688" s="111"/>
      <c r="K688" s="2"/>
    </row>
    <row r="689" spans="10:11" ht="15.75" customHeight="1" x14ac:dyDescent="0.35">
      <c r="J689" s="111"/>
      <c r="K689" s="2"/>
    </row>
    <row r="690" spans="10:11" ht="15.75" customHeight="1" x14ac:dyDescent="0.35">
      <c r="J690" s="111"/>
      <c r="K690" s="2"/>
    </row>
    <row r="691" spans="10:11" ht="15.75" customHeight="1" x14ac:dyDescent="0.35">
      <c r="J691" s="111"/>
      <c r="K691" s="2"/>
    </row>
    <row r="692" spans="10:11" ht="15.75" customHeight="1" x14ac:dyDescent="0.35">
      <c r="J692" s="111"/>
      <c r="K692" s="2"/>
    </row>
    <row r="693" spans="10:11" ht="15.75" customHeight="1" x14ac:dyDescent="0.35">
      <c r="J693" s="111"/>
      <c r="K693" s="2"/>
    </row>
    <row r="694" spans="10:11" ht="15.75" customHeight="1" x14ac:dyDescent="0.35">
      <c r="J694" s="111"/>
      <c r="K694" s="2"/>
    </row>
    <row r="695" spans="10:11" ht="15.75" customHeight="1" x14ac:dyDescent="0.35">
      <c r="J695" s="111"/>
      <c r="K695" s="2"/>
    </row>
    <row r="696" spans="10:11" ht="15.75" customHeight="1" x14ac:dyDescent="0.35">
      <c r="J696" s="111"/>
      <c r="K696" s="2"/>
    </row>
    <row r="697" spans="10:11" ht="15.75" customHeight="1" x14ac:dyDescent="0.35">
      <c r="J697" s="111"/>
      <c r="K697" s="2"/>
    </row>
    <row r="698" spans="10:11" ht="15.75" customHeight="1" x14ac:dyDescent="0.35">
      <c r="J698" s="111"/>
      <c r="K698" s="2"/>
    </row>
    <row r="699" spans="10:11" ht="15.75" customHeight="1" x14ac:dyDescent="0.35">
      <c r="J699" s="111"/>
      <c r="K699" s="2"/>
    </row>
    <row r="700" spans="10:11" ht="15.75" customHeight="1" x14ac:dyDescent="0.35">
      <c r="J700" s="111"/>
      <c r="K700" s="2"/>
    </row>
    <row r="701" spans="10:11" ht="15.75" customHeight="1" x14ac:dyDescent="0.35">
      <c r="J701" s="111"/>
      <c r="K701" s="2"/>
    </row>
    <row r="702" spans="10:11" ht="15.75" customHeight="1" x14ac:dyDescent="0.35">
      <c r="J702" s="111"/>
      <c r="K702" s="2"/>
    </row>
    <row r="703" spans="10:11" ht="15.75" customHeight="1" x14ac:dyDescent="0.35">
      <c r="J703" s="111"/>
      <c r="K703" s="2"/>
    </row>
    <row r="704" spans="10:11" ht="15.75" customHeight="1" x14ac:dyDescent="0.35">
      <c r="J704" s="111"/>
      <c r="K704" s="2"/>
    </row>
    <row r="705" spans="10:11" ht="15.75" customHeight="1" x14ac:dyDescent="0.35">
      <c r="J705" s="111"/>
      <c r="K705" s="2"/>
    </row>
    <row r="706" spans="10:11" ht="15.75" customHeight="1" x14ac:dyDescent="0.35">
      <c r="J706" s="111"/>
      <c r="K706" s="2"/>
    </row>
    <row r="707" spans="10:11" ht="15.75" customHeight="1" x14ac:dyDescent="0.35">
      <c r="J707" s="111"/>
      <c r="K707" s="2"/>
    </row>
    <row r="708" spans="10:11" ht="15.75" customHeight="1" x14ac:dyDescent="0.35">
      <c r="J708" s="111"/>
      <c r="K708" s="2"/>
    </row>
    <row r="709" spans="10:11" ht="15.75" customHeight="1" x14ac:dyDescent="0.35">
      <c r="J709" s="111"/>
      <c r="K709" s="2"/>
    </row>
    <row r="710" spans="10:11" ht="15.75" customHeight="1" x14ac:dyDescent="0.35">
      <c r="J710" s="111"/>
      <c r="K710" s="2"/>
    </row>
    <row r="711" spans="10:11" ht="15.75" customHeight="1" x14ac:dyDescent="0.35">
      <c r="J711" s="111"/>
      <c r="K711" s="2"/>
    </row>
    <row r="712" spans="10:11" ht="15.75" customHeight="1" x14ac:dyDescent="0.35">
      <c r="J712" s="111"/>
      <c r="K712" s="2"/>
    </row>
    <row r="713" spans="10:11" ht="15.75" customHeight="1" x14ac:dyDescent="0.35">
      <c r="J713" s="111"/>
      <c r="K713" s="2"/>
    </row>
    <row r="714" spans="10:11" ht="15.75" customHeight="1" x14ac:dyDescent="0.35">
      <c r="J714" s="111"/>
      <c r="K714" s="2"/>
    </row>
    <row r="715" spans="10:11" ht="15.75" customHeight="1" x14ac:dyDescent="0.35">
      <c r="J715" s="111"/>
      <c r="K715" s="2"/>
    </row>
    <row r="716" spans="10:11" ht="15.75" customHeight="1" x14ac:dyDescent="0.35">
      <c r="J716" s="111"/>
      <c r="K716" s="2"/>
    </row>
    <row r="717" spans="10:11" ht="15.75" customHeight="1" x14ac:dyDescent="0.35">
      <c r="J717" s="111"/>
      <c r="K717" s="2"/>
    </row>
    <row r="718" spans="10:11" ht="15.75" customHeight="1" x14ac:dyDescent="0.35">
      <c r="J718" s="111"/>
      <c r="K718" s="2"/>
    </row>
    <row r="719" spans="10:11" ht="15.75" customHeight="1" x14ac:dyDescent="0.35">
      <c r="J719" s="111"/>
      <c r="K719" s="2"/>
    </row>
    <row r="720" spans="10:11" ht="15.75" customHeight="1" x14ac:dyDescent="0.35">
      <c r="J720" s="111"/>
      <c r="K720" s="2"/>
    </row>
    <row r="721" spans="10:11" ht="15.75" customHeight="1" x14ac:dyDescent="0.35">
      <c r="J721" s="111"/>
      <c r="K721" s="2"/>
    </row>
    <row r="722" spans="10:11" ht="15.75" customHeight="1" x14ac:dyDescent="0.35">
      <c r="J722" s="111"/>
      <c r="K722" s="2"/>
    </row>
    <row r="723" spans="10:11" ht="15.75" customHeight="1" x14ac:dyDescent="0.35">
      <c r="J723" s="111"/>
      <c r="K723" s="2"/>
    </row>
    <row r="724" spans="10:11" ht="15.75" customHeight="1" x14ac:dyDescent="0.35">
      <c r="J724" s="111"/>
      <c r="K724" s="2"/>
    </row>
    <row r="725" spans="10:11" ht="15.75" customHeight="1" x14ac:dyDescent="0.35">
      <c r="J725" s="111"/>
      <c r="K725" s="2"/>
    </row>
    <row r="726" spans="10:11" ht="15.75" customHeight="1" x14ac:dyDescent="0.35">
      <c r="J726" s="111"/>
      <c r="K726" s="2"/>
    </row>
    <row r="727" spans="10:11" ht="15.75" customHeight="1" x14ac:dyDescent="0.35">
      <c r="J727" s="111"/>
      <c r="K727" s="2"/>
    </row>
    <row r="728" spans="10:11" ht="15.75" customHeight="1" x14ac:dyDescent="0.35">
      <c r="J728" s="111"/>
      <c r="K728" s="2"/>
    </row>
    <row r="729" spans="10:11" ht="15.75" customHeight="1" x14ac:dyDescent="0.35">
      <c r="J729" s="111"/>
      <c r="K729" s="2"/>
    </row>
    <row r="730" spans="10:11" ht="15.75" customHeight="1" x14ac:dyDescent="0.35">
      <c r="J730" s="111"/>
      <c r="K730" s="2"/>
    </row>
    <row r="731" spans="10:11" ht="15.75" customHeight="1" x14ac:dyDescent="0.35">
      <c r="J731" s="111"/>
      <c r="K731" s="2"/>
    </row>
    <row r="732" spans="10:11" ht="15.75" customHeight="1" x14ac:dyDescent="0.35">
      <c r="J732" s="111"/>
      <c r="K732" s="2"/>
    </row>
    <row r="733" spans="10:11" ht="15.75" customHeight="1" x14ac:dyDescent="0.35">
      <c r="J733" s="111"/>
      <c r="K733" s="2"/>
    </row>
    <row r="734" spans="10:11" ht="15.75" customHeight="1" x14ac:dyDescent="0.35">
      <c r="J734" s="111"/>
      <c r="K734" s="2"/>
    </row>
    <row r="735" spans="10:11" ht="15.75" customHeight="1" x14ac:dyDescent="0.35">
      <c r="J735" s="111"/>
      <c r="K735" s="2"/>
    </row>
    <row r="736" spans="10:11" ht="15.75" customHeight="1" x14ac:dyDescent="0.35">
      <c r="J736" s="111"/>
      <c r="K736" s="2"/>
    </row>
    <row r="737" spans="10:11" ht="15.75" customHeight="1" x14ac:dyDescent="0.35">
      <c r="J737" s="111"/>
      <c r="K737" s="2"/>
    </row>
    <row r="738" spans="10:11" ht="15.75" customHeight="1" x14ac:dyDescent="0.35">
      <c r="J738" s="111"/>
      <c r="K738" s="2"/>
    </row>
    <row r="739" spans="10:11" ht="15.75" customHeight="1" x14ac:dyDescent="0.35">
      <c r="J739" s="111"/>
      <c r="K739" s="2"/>
    </row>
    <row r="740" spans="10:11" ht="15.75" customHeight="1" x14ac:dyDescent="0.35">
      <c r="J740" s="111"/>
      <c r="K740" s="2"/>
    </row>
    <row r="741" spans="10:11" ht="15.75" customHeight="1" x14ac:dyDescent="0.35">
      <c r="J741" s="111"/>
      <c r="K741" s="2"/>
    </row>
    <row r="742" spans="10:11" ht="15.75" customHeight="1" x14ac:dyDescent="0.35">
      <c r="J742" s="111"/>
      <c r="K742" s="2"/>
    </row>
    <row r="743" spans="10:11" ht="15.75" customHeight="1" x14ac:dyDescent="0.35">
      <c r="J743" s="111"/>
      <c r="K743" s="2"/>
    </row>
    <row r="744" spans="10:11" ht="15.75" customHeight="1" x14ac:dyDescent="0.35">
      <c r="J744" s="111"/>
      <c r="K744" s="2"/>
    </row>
    <row r="745" spans="10:11" ht="15.75" customHeight="1" x14ac:dyDescent="0.35">
      <c r="J745" s="111"/>
      <c r="K745" s="2"/>
    </row>
    <row r="746" spans="10:11" ht="15.75" customHeight="1" x14ac:dyDescent="0.35">
      <c r="J746" s="111"/>
      <c r="K746" s="2"/>
    </row>
    <row r="747" spans="10:11" ht="15.75" customHeight="1" x14ac:dyDescent="0.35">
      <c r="J747" s="111"/>
      <c r="K747" s="2"/>
    </row>
    <row r="748" spans="10:11" ht="15.75" customHeight="1" x14ac:dyDescent="0.35">
      <c r="J748" s="111"/>
      <c r="K748" s="2"/>
    </row>
    <row r="749" spans="10:11" ht="15.75" customHeight="1" x14ac:dyDescent="0.35">
      <c r="J749" s="111"/>
      <c r="K749" s="2"/>
    </row>
    <row r="750" spans="10:11" ht="15.75" customHeight="1" x14ac:dyDescent="0.35">
      <c r="J750" s="111"/>
      <c r="K750" s="2"/>
    </row>
    <row r="751" spans="10:11" ht="15.75" customHeight="1" x14ac:dyDescent="0.35">
      <c r="J751" s="111"/>
      <c r="K751" s="2"/>
    </row>
    <row r="752" spans="10:11" ht="15.75" customHeight="1" x14ac:dyDescent="0.35">
      <c r="J752" s="111"/>
      <c r="K752" s="2"/>
    </row>
    <row r="753" spans="10:11" ht="15.75" customHeight="1" x14ac:dyDescent="0.35">
      <c r="J753" s="111"/>
      <c r="K753" s="2"/>
    </row>
    <row r="754" spans="10:11" ht="15.75" customHeight="1" x14ac:dyDescent="0.35">
      <c r="J754" s="111"/>
      <c r="K754" s="2"/>
    </row>
    <row r="755" spans="10:11" ht="15.75" customHeight="1" x14ac:dyDescent="0.35">
      <c r="J755" s="111"/>
      <c r="K755" s="2"/>
    </row>
    <row r="756" spans="10:11" ht="15.75" customHeight="1" x14ac:dyDescent="0.35">
      <c r="J756" s="111"/>
      <c r="K756" s="2"/>
    </row>
    <row r="757" spans="10:11" ht="15.75" customHeight="1" x14ac:dyDescent="0.35">
      <c r="J757" s="111"/>
      <c r="K757" s="2"/>
    </row>
    <row r="758" spans="10:11" ht="15.75" customHeight="1" x14ac:dyDescent="0.35">
      <c r="J758" s="111"/>
      <c r="K758" s="2"/>
    </row>
    <row r="759" spans="10:11" ht="15.75" customHeight="1" x14ac:dyDescent="0.35">
      <c r="J759" s="111"/>
      <c r="K759" s="2"/>
    </row>
    <row r="760" spans="10:11" ht="15.75" customHeight="1" x14ac:dyDescent="0.35">
      <c r="J760" s="111"/>
      <c r="K760" s="2"/>
    </row>
    <row r="761" spans="10:11" ht="15.75" customHeight="1" x14ac:dyDescent="0.35">
      <c r="J761" s="111"/>
      <c r="K761" s="2"/>
    </row>
    <row r="762" spans="10:11" ht="15.75" customHeight="1" x14ac:dyDescent="0.35">
      <c r="J762" s="111"/>
      <c r="K762" s="2"/>
    </row>
    <row r="763" spans="10:11" ht="15.75" customHeight="1" x14ac:dyDescent="0.35">
      <c r="J763" s="111"/>
      <c r="K763" s="2"/>
    </row>
    <row r="764" spans="10:11" ht="15.75" customHeight="1" x14ac:dyDescent="0.35">
      <c r="J764" s="111"/>
      <c r="K764" s="2"/>
    </row>
    <row r="765" spans="10:11" ht="15.75" customHeight="1" x14ac:dyDescent="0.35">
      <c r="J765" s="111"/>
      <c r="K765" s="2"/>
    </row>
    <row r="766" spans="10:11" ht="15.75" customHeight="1" x14ac:dyDescent="0.35">
      <c r="J766" s="111"/>
      <c r="K766" s="2"/>
    </row>
    <row r="767" spans="10:11" ht="15.75" customHeight="1" x14ac:dyDescent="0.35">
      <c r="J767" s="111"/>
      <c r="K767" s="2"/>
    </row>
    <row r="768" spans="10:11" ht="15.75" customHeight="1" x14ac:dyDescent="0.35">
      <c r="J768" s="111"/>
      <c r="K768" s="2"/>
    </row>
    <row r="769" spans="10:11" ht="15.75" customHeight="1" x14ac:dyDescent="0.35">
      <c r="J769" s="111"/>
      <c r="K769" s="2"/>
    </row>
    <row r="770" spans="10:11" ht="15.75" customHeight="1" x14ac:dyDescent="0.35">
      <c r="J770" s="111"/>
      <c r="K770" s="2"/>
    </row>
    <row r="771" spans="10:11" ht="15.75" customHeight="1" x14ac:dyDescent="0.35">
      <c r="J771" s="111"/>
      <c r="K771" s="2"/>
    </row>
    <row r="772" spans="10:11" ht="15.75" customHeight="1" x14ac:dyDescent="0.35">
      <c r="J772" s="111"/>
      <c r="K772" s="2"/>
    </row>
    <row r="773" spans="10:11" ht="15.75" customHeight="1" x14ac:dyDescent="0.35">
      <c r="J773" s="111"/>
      <c r="K773" s="2"/>
    </row>
    <row r="774" spans="10:11" ht="15.75" customHeight="1" x14ac:dyDescent="0.35">
      <c r="J774" s="111"/>
      <c r="K774" s="2"/>
    </row>
    <row r="775" spans="10:11" ht="15.75" customHeight="1" x14ac:dyDescent="0.35">
      <c r="J775" s="111"/>
      <c r="K775" s="2"/>
    </row>
    <row r="776" spans="10:11" ht="15.75" customHeight="1" x14ac:dyDescent="0.35">
      <c r="J776" s="111"/>
      <c r="K776" s="2"/>
    </row>
    <row r="777" spans="10:11" ht="15.75" customHeight="1" x14ac:dyDescent="0.35">
      <c r="J777" s="111"/>
      <c r="K777" s="2"/>
    </row>
    <row r="778" spans="10:11" ht="15.75" customHeight="1" x14ac:dyDescent="0.35">
      <c r="J778" s="111"/>
      <c r="K778" s="2"/>
    </row>
    <row r="779" spans="10:11" ht="15.75" customHeight="1" x14ac:dyDescent="0.35">
      <c r="J779" s="111"/>
      <c r="K779" s="2"/>
    </row>
    <row r="780" spans="10:11" ht="15.75" customHeight="1" x14ac:dyDescent="0.35">
      <c r="J780" s="111"/>
      <c r="K780" s="2"/>
    </row>
    <row r="781" spans="10:11" ht="15.75" customHeight="1" x14ac:dyDescent="0.35">
      <c r="J781" s="111"/>
      <c r="K781" s="2"/>
    </row>
    <row r="782" spans="10:11" ht="15.75" customHeight="1" x14ac:dyDescent="0.35">
      <c r="J782" s="111"/>
      <c r="K782" s="2"/>
    </row>
    <row r="783" spans="10:11" ht="15.75" customHeight="1" x14ac:dyDescent="0.35">
      <c r="J783" s="111"/>
      <c r="K783" s="2"/>
    </row>
    <row r="784" spans="10:11" ht="15.75" customHeight="1" x14ac:dyDescent="0.35">
      <c r="J784" s="111"/>
      <c r="K784" s="2"/>
    </row>
    <row r="785" spans="10:11" ht="15.75" customHeight="1" x14ac:dyDescent="0.35">
      <c r="J785" s="111"/>
      <c r="K785" s="2"/>
    </row>
    <row r="786" spans="10:11" ht="15.75" customHeight="1" x14ac:dyDescent="0.35">
      <c r="J786" s="111"/>
      <c r="K786" s="2"/>
    </row>
    <row r="787" spans="10:11" ht="15.75" customHeight="1" x14ac:dyDescent="0.35">
      <c r="J787" s="111"/>
      <c r="K787" s="2"/>
    </row>
    <row r="788" spans="10:11" ht="15.75" customHeight="1" x14ac:dyDescent="0.35">
      <c r="J788" s="111"/>
      <c r="K788" s="2"/>
    </row>
    <row r="789" spans="10:11" ht="15.75" customHeight="1" x14ac:dyDescent="0.35">
      <c r="J789" s="111"/>
      <c r="K789" s="2"/>
    </row>
    <row r="790" spans="10:11" ht="15.75" customHeight="1" x14ac:dyDescent="0.35">
      <c r="J790" s="111"/>
      <c r="K790" s="2"/>
    </row>
    <row r="791" spans="10:11" ht="15.75" customHeight="1" x14ac:dyDescent="0.35">
      <c r="J791" s="111"/>
      <c r="K791" s="2"/>
    </row>
    <row r="792" spans="10:11" ht="15.75" customHeight="1" x14ac:dyDescent="0.35">
      <c r="J792" s="111"/>
      <c r="K792" s="2"/>
    </row>
    <row r="793" spans="10:11" ht="15.75" customHeight="1" x14ac:dyDescent="0.35">
      <c r="J793" s="111"/>
      <c r="K793" s="2"/>
    </row>
    <row r="794" spans="10:11" ht="15.75" customHeight="1" x14ac:dyDescent="0.35">
      <c r="J794" s="111"/>
      <c r="K794" s="2"/>
    </row>
    <row r="795" spans="10:11" ht="15.75" customHeight="1" x14ac:dyDescent="0.35">
      <c r="J795" s="111"/>
      <c r="K795" s="2"/>
    </row>
    <row r="796" spans="10:11" ht="15.75" customHeight="1" x14ac:dyDescent="0.35">
      <c r="J796" s="111"/>
      <c r="K796" s="2"/>
    </row>
    <row r="797" spans="10:11" ht="15.75" customHeight="1" x14ac:dyDescent="0.35">
      <c r="J797" s="111"/>
      <c r="K797" s="2"/>
    </row>
    <row r="798" spans="10:11" ht="15.75" customHeight="1" x14ac:dyDescent="0.35">
      <c r="J798" s="111"/>
      <c r="K798" s="2"/>
    </row>
    <row r="799" spans="10:11" ht="15.75" customHeight="1" x14ac:dyDescent="0.35">
      <c r="J799" s="111"/>
      <c r="K799" s="2"/>
    </row>
    <row r="800" spans="10:11" ht="15.75" customHeight="1" x14ac:dyDescent="0.35">
      <c r="J800" s="111"/>
      <c r="K800" s="2"/>
    </row>
    <row r="801" spans="10:11" ht="15.75" customHeight="1" x14ac:dyDescent="0.35">
      <c r="J801" s="111"/>
      <c r="K801" s="2"/>
    </row>
    <row r="802" spans="10:11" ht="15.75" customHeight="1" x14ac:dyDescent="0.35">
      <c r="J802" s="111"/>
      <c r="K802" s="2"/>
    </row>
    <row r="803" spans="10:11" ht="15.75" customHeight="1" x14ac:dyDescent="0.35">
      <c r="J803" s="111"/>
      <c r="K803" s="2"/>
    </row>
    <row r="804" spans="10:11" ht="15.75" customHeight="1" x14ac:dyDescent="0.35">
      <c r="J804" s="111"/>
      <c r="K804" s="2"/>
    </row>
    <row r="805" spans="10:11" ht="15.75" customHeight="1" x14ac:dyDescent="0.35">
      <c r="J805" s="111"/>
      <c r="K805" s="2"/>
    </row>
    <row r="806" spans="10:11" ht="15.75" customHeight="1" x14ac:dyDescent="0.35">
      <c r="J806" s="111"/>
      <c r="K806" s="2"/>
    </row>
    <row r="807" spans="10:11" ht="15.75" customHeight="1" x14ac:dyDescent="0.35">
      <c r="J807" s="111"/>
      <c r="K807" s="2"/>
    </row>
    <row r="808" spans="10:11" ht="15.75" customHeight="1" x14ac:dyDescent="0.35">
      <c r="J808" s="111"/>
      <c r="K808" s="2"/>
    </row>
    <row r="809" spans="10:11" ht="15.75" customHeight="1" x14ac:dyDescent="0.35">
      <c r="J809" s="111"/>
      <c r="K809" s="2"/>
    </row>
    <row r="810" spans="10:11" ht="15.75" customHeight="1" x14ac:dyDescent="0.35">
      <c r="J810" s="111"/>
      <c r="K810" s="2"/>
    </row>
    <row r="811" spans="10:11" ht="15.75" customHeight="1" x14ac:dyDescent="0.35">
      <c r="J811" s="111"/>
      <c r="K811" s="2"/>
    </row>
    <row r="812" spans="10:11" ht="15.75" customHeight="1" x14ac:dyDescent="0.35">
      <c r="J812" s="111"/>
      <c r="K812" s="2"/>
    </row>
    <row r="813" spans="10:11" ht="15.75" customHeight="1" x14ac:dyDescent="0.35">
      <c r="J813" s="111"/>
      <c r="K813" s="2"/>
    </row>
    <row r="814" spans="10:11" ht="15.75" customHeight="1" x14ac:dyDescent="0.35">
      <c r="J814" s="111"/>
      <c r="K814" s="2"/>
    </row>
    <row r="815" spans="10:11" ht="15.75" customHeight="1" x14ac:dyDescent="0.35">
      <c r="J815" s="111"/>
      <c r="K815" s="2"/>
    </row>
    <row r="816" spans="10:11" ht="15.75" customHeight="1" x14ac:dyDescent="0.35">
      <c r="J816" s="111"/>
      <c r="K816" s="2"/>
    </row>
    <row r="817" spans="10:11" ht="15.75" customHeight="1" x14ac:dyDescent="0.35">
      <c r="J817" s="111"/>
      <c r="K817" s="2"/>
    </row>
    <row r="818" spans="10:11" ht="15.75" customHeight="1" x14ac:dyDescent="0.35">
      <c r="J818" s="111"/>
      <c r="K818" s="2"/>
    </row>
    <row r="819" spans="10:11" ht="15.75" customHeight="1" x14ac:dyDescent="0.35">
      <c r="J819" s="111"/>
      <c r="K819" s="2"/>
    </row>
    <row r="820" spans="10:11" ht="15.75" customHeight="1" x14ac:dyDescent="0.35">
      <c r="J820" s="111"/>
      <c r="K820" s="2"/>
    </row>
    <row r="821" spans="10:11" ht="15.75" customHeight="1" x14ac:dyDescent="0.35">
      <c r="J821" s="111"/>
      <c r="K821" s="2"/>
    </row>
    <row r="822" spans="10:11" ht="15.75" customHeight="1" x14ac:dyDescent="0.35">
      <c r="J822" s="111"/>
      <c r="K822" s="2"/>
    </row>
    <row r="823" spans="10:11" ht="15.75" customHeight="1" x14ac:dyDescent="0.35">
      <c r="J823" s="111"/>
      <c r="K823" s="2"/>
    </row>
    <row r="824" spans="10:11" ht="15.75" customHeight="1" x14ac:dyDescent="0.35">
      <c r="J824" s="111"/>
      <c r="K824" s="2"/>
    </row>
    <row r="825" spans="10:11" ht="15.75" customHeight="1" x14ac:dyDescent="0.35">
      <c r="J825" s="111"/>
      <c r="K825" s="2"/>
    </row>
    <row r="826" spans="10:11" ht="15.75" customHeight="1" x14ac:dyDescent="0.35">
      <c r="J826" s="111"/>
      <c r="K826" s="2"/>
    </row>
    <row r="827" spans="10:11" ht="15.75" customHeight="1" x14ac:dyDescent="0.35">
      <c r="J827" s="111"/>
      <c r="K827" s="2"/>
    </row>
    <row r="828" spans="10:11" ht="15.75" customHeight="1" x14ac:dyDescent="0.35">
      <c r="J828" s="111"/>
      <c r="K828" s="2"/>
    </row>
    <row r="829" spans="10:11" ht="15.75" customHeight="1" x14ac:dyDescent="0.35">
      <c r="J829" s="111"/>
      <c r="K829" s="2"/>
    </row>
    <row r="830" spans="10:11" ht="15.75" customHeight="1" x14ac:dyDescent="0.35">
      <c r="J830" s="111"/>
      <c r="K830" s="2"/>
    </row>
    <row r="831" spans="10:11" ht="15.75" customHeight="1" x14ac:dyDescent="0.35">
      <c r="J831" s="111"/>
      <c r="K831" s="2"/>
    </row>
    <row r="832" spans="10:11" ht="15.75" customHeight="1" x14ac:dyDescent="0.35">
      <c r="J832" s="111"/>
      <c r="K832" s="2"/>
    </row>
    <row r="833" spans="10:11" ht="15.75" customHeight="1" x14ac:dyDescent="0.35">
      <c r="J833" s="111"/>
      <c r="K833" s="2"/>
    </row>
    <row r="834" spans="10:11" ht="15.75" customHeight="1" x14ac:dyDescent="0.35">
      <c r="J834" s="111"/>
      <c r="K834" s="2"/>
    </row>
    <row r="835" spans="10:11" ht="15.75" customHeight="1" x14ac:dyDescent="0.35">
      <c r="J835" s="111"/>
      <c r="K835" s="2"/>
    </row>
    <row r="836" spans="10:11" ht="15.75" customHeight="1" x14ac:dyDescent="0.35">
      <c r="J836" s="111"/>
      <c r="K836" s="2"/>
    </row>
    <row r="837" spans="10:11" ht="15.75" customHeight="1" x14ac:dyDescent="0.35">
      <c r="J837" s="111"/>
      <c r="K837" s="2"/>
    </row>
    <row r="838" spans="10:11" ht="15.75" customHeight="1" x14ac:dyDescent="0.35">
      <c r="J838" s="111"/>
      <c r="K838" s="2"/>
    </row>
    <row r="839" spans="10:11" ht="15.75" customHeight="1" x14ac:dyDescent="0.35">
      <c r="J839" s="111"/>
      <c r="K839" s="2"/>
    </row>
    <row r="840" spans="10:11" ht="15.75" customHeight="1" x14ac:dyDescent="0.35">
      <c r="J840" s="111"/>
      <c r="K840" s="2"/>
    </row>
    <row r="841" spans="10:11" ht="15.75" customHeight="1" x14ac:dyDescent="0.35">
      <c r="J841" s="111"/>
      <c r="K841" s="2"/>
    </row>
    <row r="842" spans="10:11" ht="15.75" customHeight="1" x14ac:dyDescent="0.35">
      <c r="J842" s="111"/>
      <c r="K842" s="2"/>
    </row>
    <row r="843" spans="10:11" ht="15.75" customHeight="1" x14ac:dyDescent="0.35">
      <c r="J843" s="111"/>
      <c r="K843" s="2"/>
    </row>
    <row r="844" spans="10:11" ht="15.75" customHeight="1" x14ac:dyDescent="0.35">
      <c r="J844" s="111"/>
      <c r="K844" s="2"/>
    </row>
    <row r="845" spans="10:11" ht="15.75" customHeight="1" x14ac:dyDescent="0.35">
      <c r="J845" s="111"/>
      <c r="K845" s="2"/>
    </row>
    <row r="846" spans="10:11" ht="15.75" customHeight="1" x14ac:dyDescent="0.35">
      <c r="J846" s="111"/>
      <c r="K846" s="2"/>
    </row>
    <row r="847" spans="10:11" ht="15.75" customHeight="1" x14ac:dyDescent="0.35">
      <c r="J847" s="111"/>
      <c r="K847" s="2"/>
    </row>
    <row r="848" spans="10:11" ht="15.75" customHeight="1" x14ac:dyDescent="0.35">
      <c r="J848" s="111"/>
      <c r="K848" s="2"/>
    </row>
    <row r="849" spans="10:11" ht="15.75" customHeight="1" x14ac:dyDescent="0.35">
      <c r="J849" s="111"/>
      <c r="K849" s="2"/>
    </row>
    <row r="850" spans="10:11" ht="15.75" customHeight="1" x14ac:dyDescent="0.35">
      <c r="J850" s="111"/>
      <c r="K850" s="2"/>
    </row>
    <row r="851" spans="10:11" ht="15.75" customHeight="1" x14ac:dyDescent="0.35">
      <c r="J851" s="111"/>
      <c r="K851" s="2"/>
    </row>
    <row r="852" spans="10:11" ht="15.75" customHeight="1" x14ac:dyDescent="0.35">
      <c r="J852" s="111"/>
      <c r="K852" s="2"/>
    </row>
    <row r="853" spans="10:11" ht="15.75" customHeight="1" x14ac:dyDescent="0.35">
      <c r="J853" s="111"/>
      <c r="K853" s="2"/>
    </row>
    <row r="854" spans="10:11" ht="15.75" customHeight="1" x14ac:dyDescent="0.35">
      <c r="J854" s="111"/>
      <c r="K854" s="2"/>
    </row>
    <row r="855" spans="10:11" ht="15.75" customHeight="1" x14ac:dyDescent="0.35">
      <c r="J855" s="111"/>
      <c r="K855" s="2"/>
    </row>
    <row r="856" spans="10:11" ht="15.75" customHeight="1" x14ac:dyDescent="0.35">
      <c r="J856" s="111"/>
      <c r="K856" s="2"/>
    </row>
    <row r="857" spans="10:11" ht="15.75" customHeight="1" x14ac:dyDescent="0.35">
      <c r="J857" s="111"/>
      <c r="K857" s="2"/>
    </row>
    <row r="858" spans="10:11" ht="15.75" customHeight="1" x14ac:dyDescent="0.35">
      <c r="J858" s="111"/>
      <c r="K858" s="2"/>
    </row>
    <row r="859" spans="10:11" ht="15.75" customHeight="1" x14ac:dyDescent="0.35">
      <c r="J859" s="111"/>
      <c r="K859" s="2"/>
    </row>
    <row r="860" spans="10:11" ht="15.75" customHeight="1" x14ac:dyDescent="0.35">
      <c r="J860" s="111"/>
      <c r="K860" s="2"/>
    </row>
    <row r="861" spans="10:11" ht="15.75" customHeight="1" x14ac:dyDescent="0.35">
      <c r="J861" s="111"/>
      <c r="K861" s="2"/>
    </row>
    <row r="862" spans="10:11" ht="15.75" customHeight="1" x14ac:dyDescent="0.35">
      <c r="J862" s="111"/>
      <c r="K862" s="2"/>
    </row>
    <row r="863" spans="10:11" ht="15.75" customHeight="1" x14ac:dyDescent="0.35">
      <c r="J863" s="111"/>
      <c r="K863" s="2"/>
    </row>
    <row r="864" spans="10:11" ht="15.75" customHeight="1" x14ac:dyDescent="0.35">
      <c r="J864" s="111"/>
      <c r="K864" s="2"/>
    </row>
    <row r="865" spans="10:11" ht="15.75" customHeight="1" x14ac:dyDescent="0.35">
      <c r="J865" s="111"/>
      <c r="K865" s="2"/>
    </row>
    <row r="866" spans="10:11" ht="15.75" customHeight="1" x14ac:dyDescent="0.35">
      <c r="J866" s="111"/>
      <c r="K866" s="2"/>
    </row>
    <row r="867" spans="10:11" ht="15.75" customHeight="1" x14ac:dyDescent="0.35">
      <c r="J867" s="111"/>
      <c r="K867" s="2"/>
    </row>
    <row r="868" spans="10:11" ht="15.75" customHeight="1" x14ac:dyDescent="0.35">
      <c r="J868" s="111"/>
      <c r="K868" s="2"/>
    </row>
    <row r="869" spans="10:11" ht="15.75" customHeight="1" x14ac:dyDescent="0.35">
      <c r="J869" s="111"/>
      <c r="K869" s="2"/>
    </row>
    <row r="870" spans="10:11" ht="15.75" customHeight="1" x14ac:dyDescent="0.35">
      <c r="J870" s="111"/>
      <c r="K870" s="2"/>
    </row>
    <row r="871" spans="10:11" ht="15.75" customHeight="1" x14ac:dyDescent="0.35">
      <c r="J871" s="111"/>
      <c r="K871" s="2"/>
    </row>
    <row r="872" spans="10:11" ht="15.75" customHeight="1" x14ac:dyDescent="0.35">
      <c r="J872" s="111"/>
      <c r="K872" s="2"/>
    </row>
    <row r="873" spans="10:11" ht="15.75" customHeight="1" x14ac:dyDescent="0.35">
      <c r="J873" s="111"/>
      <c r="K873" s="2"/>
    </row>
    <row r="874" spans="10:11" ht="15.75" customHeight="1" x14ac:dyDescent="0.35">
      <c r="J874" s="111"/>
      <c r="K874" s="2"/>
    </row>
    <row r="875" spans="10:11" ht="15.75" customHeight="1" x14ac:dyDescent="0.35">
      <c r="J875" s="111"/>
      <c r="K875" s="2"/>
    </row>
    <row r="876" spans="10:11" ht="15.75" customHeight="1" x14ac:dyDescent="0.35">
      <c r="J876" s="111"/>
      <c r="K876" s="2"/>
    </row>
    <row r="877" spans="10:11" ht="15.75" customHeight="1" x14ac:dyDescent="0.35">
      <c r="J877" s="111"/>
      <c r="K877" s="2"/>
    </row>
    <row r="878" spans="10:11" ht="15.75" customHeight="1" x14ac:dyDescent="0.35">
      <c r="J878" s="111"/>
      <c r="K878" s="2"/>
    </row>
    <row r="879" spans="10:11" ht="15.75" customHeight="1" x14ac:dyDescent="0.35">
      <c r="J879" s="111"/>
      <c r="K879" s="2"/>
    </row>
    <row r="880" spans="10:11" ht="15.75" customHeight="1" x14ac:dyDescent="0.35">
      <c r="J880" s="111"/>
      <c r="K880" s="2"/>
    </row>
    <row r="881" spans="10:11" ht="15.75" customHeight="1" x14ac:dyDescent="0.35">
      <c r="J881" s="111"/>
      <c r="K881" s="2"/>
    </row>
    <row r="882" spans="10:11" ht="15.75" customHeight="1" x14ac:dyDescent="0.35">
      <c r="J882" s="111"/>
      <c r="K882" s="2"/>
    </row>
    <row r="883" spans="10:11" ht="15.75" customHeight="1" x14ac:dyDescent="0.35">
      <c r="J883" s="111"/>
      <c r="K883" s="2"/>
    </row>
    <row r="884" spans="10:11" ht="15.75" customHeight="1" x14ac:dyDescent="0.35">
      <c r="J884" s="111"/>
      <c r="K884" s="2"/>
    </row>
    <row r="885" spans="10:11" ht="15.75" customHeight="1" x14ac:dyDescent="0.35">
      <c r="J885" s="111"/>
      <c r="K885" s="2"/>
    </row>
    <row r="886" spans="10:11" ht="15.75" customHeight="1" x14ac:dyDescent="0.35">
      <c r="J886" s="111"/>
      <c r="K886" s="2"/>
    </row>
    <row r="887" spans="10:11" ht="15.75" customHeight="1" x14ac:dyDescent="0.35">
      <c r="J887" s="111"/>
      <c r="K887" s="2"/>
    </row>
    <row r="888" spans="10:11" ht="15.75" customHeight="1" x14ac:dyDescent="0.35">
      <c r="J888" s="111"/>
      <c r="K888" s="2"/>
    </row>
    <row r="889" spans="10:11" ht="15.75" customHeight="1" x14ac:dyDescent="0.35">
      <c r="J889" s="111"/>
      <c r="K889" s="2"/>
    </row>
    <row r="890" spans="10:11" ht="15.75" customHeight="1" x14ac:dyDescent="0.35">
      <c r="J890" s="111"/>
      <c r="K890" s="2"/>
    </row>
    <row r="891" spans="10:11" ht="15.75" customHeight="1" x14ac:dyDescent="0.35">
      <c r="J891" s="111"/>
      <c r="K891" s="2"/>
    </row>
    <row r="892" spans="10:11" ht="15.75" customHeight="1" x14ac:dyDescent="0.35">
      <c r="J892" s="111"/>
      <c r="K892" s="2"/>
    </row>
    <row r="893" spans="10:11" ht="15.75" customHeight="1" x14ac:dyDescent="0.35">
      <c r="J893" s="111"/>
      <c r="K893" s="2"/>
    </row>
    <row r="894" spans="10:11" ht="15.75" customHeight="1" x14ac:dyDescent="0.35">
      <c r="J894" s="111"/>
      <c r="K894" s="2"/>
    </row>
    <row r="895" spans="10:11" ht="15.75" customHeight="1" x14ac:dyDescent="0.35">
      <c r="J895" s="111"/>
      <c r="K895" s="2"/>
    </row>
    <row r="896" spans="10:11" ht="15.75" customHeight="1" x14ac:dyDescent="0.35">
      <c r="J896" s="111"/>
      <c r="K896" s="2"/>
    </row>
    <row r="897" spans="10:11" ht="15.75" customHeight="1" x14ac:dyDescent="0.35">
      <c r="J897" s="111"/>
      <c r="K897" s="2"/>
    </row>
    <row r="898" spans="10:11" ht="15.75" customHeight="1" x14ac:dyDescent="0.35">
      <c r="J898" s="111"/>
      <c r="K898" s="2"/>
    </row>
    <row r="899" spans="10:11" ht="15.75" customHeight="1" x14ac:dyDescent="0.35">
      <c r="J899" s="111"/>
      <c r="K899" s="2"/>
    </row>
    <row r="900" spans="10:11" ht="15.75" customHeight="1" x14ac:dyDescent="0.35">
      <c r="J900" s="111"/>
      <c r="K900" s="2"/>
    </row>
    <row r="901" spans="10:11" ht="15.75" customHeight="1" x14ac:dyDescent="0.35">
      <c r="J901" s="111"/>
      <c r="K901" s="2"/>
    </row>
    <row r="902" spans="10:11" ht="15.75" customHeight="1" x14ac:dyDescent="0.35">
      <c r="J902" s="111"/>
      <c r="K902" s="2"/>
    </row>
    <row r="903" spans="10:11" ht="15.75" customHeight="1" x14ac:dyDescent="0.35">
      <c r="J903" s="111"/>
      <c r="K903" s="2"/>
    </row>
    <row r="904" spans="10:11" ht="15.75" customHeight="1" x14ac:dyDescent="0.35">
      <c r="J904" s="111"/>
      <c r="K904" s="2"/>
    </row>
    <row r="905" spans="10:11" ht="15.75" customHeight="1" x14ac:dyDescent="0.35">
      <c r="J905" s="111"/>
      <c r="K905" s="2"/>
    </row>
    <row r="906" spans="10:11" ht="15.75" customHeight="1" x14ac:dyDescent="0.35">
      <c r="J906" s="111"/>
      <c r="K906" s="2"/>
    </row>
    <row r="907" spans="10:11" ht="15.75" customHeight="1" x14ac:dyDescent="0.35">
      <c r="J907" s="111"/>
      <c r="K907" s="2"/>
    </row>
    <row r="908" spans="10:11" ht="15.75" customHeight="1" x14ac:dyDescent="0.35">
      <c r="J908" s="111"/>
      <c r="K908" s="2"/>
    </row>
    <row r="909" spans="10:11" ht="15.75" customHeight="1" x14ac:dyDescent="0.35">
      <c r="J909" s="111"/>
      <c r="K909" s="2"/>
    </row>
    <row r="910" spans="10:11" ht="15.75" customHeight="1" x14ac:dyDescent="0.35">
      <c r="J910" s="111"/>
      <c r="K910" s="2"/>
    </row>
    <row r="911" spans="10:11" ht="15.75" customHeight="1" x14ac:dyDescent="0.35">
      <c r="J911" s="111"/>
      <c r="K911" s="2"/>
    </row>
    <row r="912" spans="10:11" ht="15.75" customHeight="1" x14ac:dyDescent="0.35">
      <c r="J912" s="111"/>
      <c r="K912" s="2"/>
    </row>
    <row r="913" spans="10:11" ht="15.75" customHeight="1" x14ac:dyDescent="0.35">
      <c r="J913" s="111"/>
      <c r="K913" s="2"/>
    </row>
    <row r="914" spans="10:11" ht="15.75" customHeight="1" x14ac:dyDescent="0.35">
      <c r="J914" s="111"/>
      <c r="K914" s="2"/>
    </row>
    <row r="915" spans="10:11" ht="15.75" customHeight="1" x14ac:dyDescent="0.35">
      <c r="J915" s="111"/>
      <c r="K915" s="2"/>
    </row>
    <row r="916" spans="10:11" ht="15.75" customHeight="1" x14ac:dyDescent="0.35">
      <c r="J916" s="111"/>
      <c r="K916" s="2"/>
    </row>
    <row r="917" spans="10:11" ht="15.75" customHeight="1" x14ac:dyDescent="0.35">
      <c r="J917" s="111"/>
      <c r="K917" s="2"/>
    </row>
    <row r="918" spans="10:11" ht="15.75" customHeight="1" x14ac:dyDescent="0.35">
      <c r="J918" s="111"/>
      <c r="K918" s="2"/>
    </row>
    <row r="919" spans="10:11" ht="15.75" customHeight="1" x14ac:dyDescent="0.35">
      <c r="J919" s="111"/>
      <c r="K919" s="2"/>
    </row>
    <row r="920" spans="10:11" ht="15.75" customHeight="1" x14ac:dyDescent="0.35">
      <c r="J920" s="111"/>
      <c r="K920" s="2"/>
    </row>
    <row r="921" spans="10:11" ht="15.75" customHeight="1" x14ac:dyDescent="0.35">
      <c r="J921" s="111"/>
      <c r="K921" s="2"/>
    </row>
    <row r="922" spans="10:11" ht="15.75" customHeight="1" x14ac:dyDescent="0.35">
      <c r="J922" s="111"/>
      <c r="K922" s="2"/>
    </row>
    <row r="923" spans="10:11" ht="15.75" customHeight="1" x14ac:dyDescent="0.35">
      <c r="J923" s="111"/>
      <c r="K923" s="2"/>
    </row>
    <row r="924" spans="10:11" ht="15.75" customHeight="1" x14ac:dyDescent="0.35">
      <c r="J924" s="111"/>
      <c r="K924" s="2"/>
    </row>
    <row r="925" spans="10:11" ht="15.75" customHeight="1" x14ac:dyDescent="0.35">
      <c r="J925" s="111"/>
      <c r="K925" s="2"/>
    </row>
    <row r="926" spans="10:11" ht="15.75" customHeight="1" x14ac:dyDescent="0.35">
      <c r="J926" s="111"/>
      <c r="K926" s="2"/>
    </row>
    <row r="927" spans="10:11" ht="15.75" customHeight="1" x14ac:dyDescent="0.35">
      <c r="J927" s="111"/>
      <c r="K927" s="2"/>
    </row>
    <row r="928" spans="10:11" ht="15.75" customHeight="1" x14ac:dyDescent="0.35">
      <c r="J928" s="111"/>
      <c r="K928" s="2"/>
    </row>
    <row r="929" spans="10:11" ht="15.75" customHeight="1" x14ac:dyDescent="0.35">
      <c r="J929" s="111"/>
      <c r="K929" s="2"/>
    </row>
    <row r="930" spans="10:11" ht="15.75" customHeight="1" x14ac:dyDescent="0.35">
      <c r="J930" s="111"/>
      <c r="K930" s="2"/>
    </row>
    <row r="931" spans="10:11" ht="15.75" customHeight="1" x14ac:dyDescent="0.35">
      <c r="J931" s="111"/>
      <c r="K931" s="2"/>
    </row>
    <row r="932" spans="10:11" ht="15.75" customHeight="1" x14ac:dyDescent="0.35">
      <c r="J932" s="111"/>
      <c r="K932" s="2"/>
    </row>
    <row r="933" spans="10:11" ht="15.75" customHeight="1" x14ac:dyDescent="0.35">
      <c r="J933" s="111"/>
      <c r="K933" s="2"/>
    </row>
    <row r="934" spans="10:11" ht="15.75" customHeight="1" x14ac:dyDescent="0.35">
      <c r="J934" s="111"/>
      <c r="K934" s="2"/>
    </row>
    <row r="935" spans="10:11" ht="15.75" customHeight="1" x14ac:dyDescent="0.35">
      <c r="J935" s="111"/>
      <c r="K935" s="2"/>
    </row>
    <row r="936" spans="10:11" ht="15.75" customHeight="1" x14ac:dyDescent="0.35">
      <c r="J936" s="111"/>
      <c r="K936" s="2"/>
    </row>
    <row r="937" spans="10:11" ht="15.75" customHeight="1" x14ac:dyDescent="0.35">
      <c r="J937" s="111"/>
      <c r="K937" s="2"/>
    </row>
    <row r="938" spans="10:11" ht="15.75" customHeight="1" x14ac:dyDescent="0.35">
      <c r="J938" s="111"/>
      <c r="K938" s="2"/>
    </row>
    <row r="939" spans="10:11" ht="15.75" customHeight="1" x14ac:dyDescent="0.35">
      <c r="J939" s="111"/>
      <c r="K939" s="2"/>
    </row>
    <row r="940" spans="10:11" ht="15.75" customHeight="1" x14ac:dyDescent="0.35">
      <c r="J940" s="111"/>
      <c r="K940" s="2"/>
    </row>
    <row r="941" spans="10:11" ht="15.75" customHeight="1" x14ac:dyDescent="0.35">
      <c r="J941" s="111"/>
      <c r="K941" s="2"/>
    </row>
    <row r="942" spans="10:11" ht="15.75" customHeight="1" x14ac:dyDescent="0.35">
      <c r="J942" s="111"/>
      <c r="K942" s="2"/>
    </row>
    <row r="943" spans="10:11" ht="15.75" customHeight="1" x14ac:dyDescent="0.35">
      <c r="J943" s="111"/>
      <c r="K943" s="2"/>
    </row>
    <row r="944" spans="10:11" ht="15.75" customHeight="1" x14ac:dyDescent="0.35">
      <c r="J944" s="111"/>
      <c r="K944" s="2"/>
    </row>
    <row r="945" spans="10:11" ht="15.75" customHeight="1" x14ac:dyDescent="0.35">
      <c r="J945" s="111"/>
      <c r="K945" s="2"/>
    </row>
    <row r="946" spans="10:11" ht="15.75" customHeight="1" x14ac:dyDescent="0.35">
      <c r="J946" s="111"/>
      <c r="K946" s="2"/>
    </row>
    <row r="947" spans="10:11" ht="15.75" customHeight="1" x14ac:dyDescent="0.35">
      <c r="J947" s="111"/>
      <c r="K947" s="2"/>
    </row>
    <row r="948" spans="10:11" ht="15.75" customHeight="1" x14ac:dyDescent="0.35">
      <c r="J948" s="111"/>
      <c r="K948" s="2"/>
    </row>
    <row r="949" spans="10:11" ht="15.75" customHeight="1" x14ac:dyDescent="0.35">
      <c r="J949" s="111"/>
      <c r="K949" s="2"/>
    </row>
    <row r="950" spans="10:11" ht="15.75" customHeight="1" x14ac:dyDescent="0.35">
      <c r="J950" s="111"/>
      <c r="K950" s="2"/>
    </row>
    <row r="951" spans="10:11" ht="15.75" customHeight="1" x14ac:dyDescent="0.35">
      <c r="J951" s="111"/>
      <c r="K951" s="2"/>
    </row>
    <row r="952" spans="10:11" ht="15.75" customHeight="1" x14ac:dyDescent="0.35">
      <c r="J952" s="111"/>
      <c r="K952" s="2"/>
    </row>
    <row r="953" spans="10:11" ht="15.75" customHeight="1" x14ac:dyDescent="0.35">
      <c r="J953" s="111"/>
      <c r="K953" s="2"/>
    </row>
    <row r="954" spans="10:11" ht="15.75" customHeight="1" x14ac:dyDescent="0.35">
      <c r="J954" s="111"/>
      <c r="K954" s="2"/>
    </row>
    <row r="955" spans="10:11" ht="15.75" customHeight="1" x14ac:dyDescent="0.35">
      <c r="J955" s="111"/>
      <c r="K955" s="2"/>
    </row>
    <row r="956" spans="10:11" ht="15.75" customHeight="1" x14ac:dyDescent="0.35">
      <c r="J956" s="111"/>
      <c r="K956" s="2"/>
    </row>
    <row r="957" spans="10:11" ht="15.75" customHeight="1" x14ac:dyDescent="0.35">
      <c r="J957" s="111"/>
      <c r="K957" s="2"/>
    </row>
    <row r="958" spans="10:11" ht="15.75" customHeight="1" x14ac:dyDescent="0.35">
      <c r="J958" s="111"/>
      <c r="K958" s="2"/>
    </row>
    <row r="959" spans="10:11" ht="15.75" customHeight="1" x14ac:dyDescent="0.35">
      <c r="J959" s="111"/>
      <c r="K959" s="2"/>
    </row>
    <row r="960" spans="10:11" ht="15.75" customHeight="1" x14ac:dyDescent="0.35">
      <c r="J960" s="111"/>
      <c r="K960" s="2"/>
    </row>
    <row r="961" spans="10:11" ht="15.75" customHeight="1" x14ac:dyDescent="0.35">
      <c r="J961" s="111"/>
      <c r="K961" s="2"/>
    </row>
    <row r="962" spans="10:11" ht="15.75" customHeight="1" x14ac:dyDescent="0.35">
      <c r="J962" s="111"/>
      <c r="K962" s="2"/>
    </row>
    <row r="963" spans="10:11" ht="15.75" customHeight="1" x14ac:dyDescent="0.35">
      <c r="J963" s="111"/>
      <c r="K963" s="2"/>
    </row>
    <row r="964" spans="10:11" ht="15.75" customHeight="1" x14ac:dyDescent="0.35">
      <c r="J964" s="111"/>
      <c r="K964" s="2"/>
    </row>
    <row r="965" spans="10:11" ht="15.75" customHeight="1" x14ac:dyDescent="0.35">
      <c r="J965" s="111"/>
      <c r="K965" s="2"/>
    </row>
    <row r="966" spans="10:11" ht="15.75" customHeight="1" x14ac:dyDescent="0.35">
      <c r="J966" s="111"/>
      <c r="K966" s="2"/>
    </row>
    <row r="967" spans="10:11" ht="15.75" customHeight="1" x14ac:dyDescent="0.35">
      <c r="J967" s="111"/>
      <c r="K967" s="2"/>
    </row>
    <row r="968" spans="10:11" ht="15.75" customHeight="1" x14ac:dyDescent="0.35">
      <c r="J968" s="111"/>
      <c r="K968" s="2"/>
    </row>
    <row r="969" spans="10:11" ht="15.75" customHeight="1" x14ac:dyDescent="0.35">
      <c r="J969" s="111"/>
      <c r="K969" s="2"/>
    </row>
    <row r="970" spans="10:11" ht="15.75" customHeight="1" x14ac:dyDescent="0.35">
      <c r="J970" s="111"/>
      <c r="K970" s="2"/>
    </row>
    <row r="971" spans="10:11" ht="15.75" customHeight="1" x14ac:dyDescent="0.35">
      <c r="J971" s="111"/>
      <c r="K971" s="2"/>
    </row>
    <row r="972" spans="10:11" ht="15.75" customHeight="1" x14ac:dyDescent="0.35">
      <c r="J972" s="111"/>
      <c r="K972" s="2"/>
    </row>
    <row r="973" spans="10:11" ht="15.75" customHeight="1" x14ac:dyDescent="0.35">
      <c r="J973" s="111"/>
      <c r="K973" s="2"/>
    </row>
    <row r="974" spans="10:11" ht="15.75" customHeight="1" x14ac:dyDescent="0.35">
      <c r="J974" s="111"/>
      <c r="K974" s="2"/>
    </row>
    <row r="975" spans="10:11" ht="15.75" customHeight="1" x14ac:dyDescent="0.35">
      <c r="J975" s="111"/>
      <c r="K975" s="2"/>
    </row>
    <row r="976" spans="10:11" ht="15.75" customHeight="1" x14ac:dyDescent="0.35">
      <c r="J976" s="111"/>
      <c r="K976" s="2"/>
    </row>
    <row r="977" spans="10:11" ht="15.75" customHeight="1" x14ac:dyDescent="0.35">
      <c r="J977" s="111"/>
      <c r="K977" s="2"/>
    </row>
    <row r="978" spans="10:11" ht="15.75" customHeight="1" x14ac:dyDescent="0.35">
      <c r="J978" s="111"/>
      <c r="K978" s="2"/>
    </row>
    <row r="979" spans="10:11" ht="15.75" customHeight="1" x14ac:dyDescent="0.35">
      <c r="J979" s="111"/>
      <c r="K979" s="2"/>
    </row>
    <row r="980" spans="10:11" ht="15.75" customHeight="1" x14ac:dyDescent="0.35">
      <c r="J980" s="111"/>
      <c r="K980" s="2"/>
    </row>
    <row r="981" spans="10:11" ht="15.75" customHeight="1" x14ac:dyDescent="0.35">
      <c r="J981" s="111"/>
      <c r="K981" s="2"/>
    </row>
    <row r="982" spans="10:11" ht="15.75" customHeight="1" x14ac:dyDescent="0.35">
      <c r="J982" s="111"/>
      <c r="K982" s="2"/>
    </row>
    <row r="983" spans="10:11" ht="15.75" customHeight="1" x14ac:dyDescent="0.35">
      <c r="J983" s="111"/>
      <c r="K983" s="2"/>
    </row>
    <row r="984" spans="10:11" ht="15.75" customHeight="1" x14ac:dyDescent="0.35">
      <c r="J984" s="111"/>
      <c r="K984" s="2"/>
    </row>
    <row r="985" spans="10:11" ht="15.75" customHeight="1" x14ac:dyDescent="0.35">
      <c r="J985" s="111"/>
      <c r="K985" s="2"/>
    </row>
    <row r="986" spans="10:11" ht="15.75" customHeight="1" x14ac:dyDescent="0.35">
      <c r="J986" s="111"/>
      <c r="K986" s="2"/>
    </row>
    <row r="987" spans="10:11" ht="15.75" customHeight="1" x14ac:dyDescent="0.35">
      <c r="J987" s="111"/>
      <c r="K987" s="2"/>
    </row>
    <row r="988" spans="10:11" ht="15.75" customHeight="1" x14ac:dyDescent="0.35">
      <c r="J988" s="111"/>
      <c r="K988" s="2"/>
    </row>
    <row r="989" spans="10:11" ht="15.75" customHeight="1" x14ac:dyDescent="0.35">
      <c r="J989" s="111"/>
      <c r="K989" s="2"/>
    </row>
    <row r="990" spans="10:11" ht="15.75" customHeight="1" x14ac:dyDescent="0.35">
      <c r="J990" s="111"/>
      <c r="K990" s="2"/>
    </row>
    <row r="991" spans="10:11" ht="15.75" customHeight="1" x14ac:dyDescent="0.35">
      <c r="J991" s="111"/>
      <c r="K991" s="2"/>
    </row>
    <row r="992" spans="10:11" ht="15.75" customHeight="1" x14ac:dyDescent="0.35">
      <c r="J992" s="111"/>
      <c r="K992" s="2"/>
    </row>
    <row r="993" spans="10:11" ht="15.75" customHeight="1" x14ac:dyDescent="0.35">
      <c r="J993" s="111"/>
      <c r="K993" s="2"/>
    </row>
    <row r="994" spans="10:11" ht="15.75" customHeight="1" x14ac:dyDescent="0.35">
      <c r="J994" s="111"/>
      <c r="K994" s="2"/>
    </row>
    <row r="995" spans="10:11" ht="15.75" customHeight="1" x14ac:dyDescent="0.35">
      <c r="J995" s="111"/>
      <c r="K995" s="2"/>
    </row>
    <row r="996" spans="10:11" ht="15.75" customHeight="1" x14ac:dyDescent="0.35">
      <c r="J996" s="111"/>
      <c r="K996" s="2"/>
    </row>
    <row r="997" spans="10:11" ht="15.75" customHeight="1" x14ac:dyDescent="0.35">
      <c r="J997" s="111"/>
      <c r="K997" s="2"/>
    </row>
    <row r="998" spans="10:11" ht="15.75" customHeight="1" x14ac:dyDescent="0.35">
      <c r="J998" s="111"/>
      <c r="K998" s="2"/>
    </row>
    <row r="999" spans="10:11" ht="15.75" customHeight="1" x14ac:dyDescent="0.35">
      <c r="J999" s="111"/>
      <c r="K999" s="2"/>
    </row>
    <row r="1000" spans="10:11" ht="15.75" customHeight="1" x14ac:dyDescent="0.35">
      <c r="J1000" s="111"/>
      <c r="K1000" s="2"/>
    </row>
    <row r="1001" spans="10:11" ht="15.75" customHeight="1" x14ac:dyDescent="0.35">
      <c r="J1001" s="111"/>
      <c r="K1001" s="2"/>
    </row>
    <row r="1002" spans="10:11" ht="15.75" customHeight="1" x14ac:dyDescent="0.35">
      <c r="J1002" s="111"/>
      <c r="K1002" s="2"/>
    </row>
    <row r="1003" spans="10:11" ht="15.75" customHeight="1" x14ac:dyDescent="0.35">
      <c r="J1003" s="111"/>
      <c r="K1003" s="2"/>
    </row>
    <row r="1004" spans="10:11" ht="15.75" customHeight="1" x14ac:dyDescent="0.35">
      <c r="J1004" s="111"/>
      <c r="K1004" s="2"/>
    </row>
    <row r="1005" spans="10:11" ht="15.75" customHeight="1" x14ac:dyDescent="0.35">
      <c r="J1005" s="111"/>
      <c r="K1005" s="2"/>
    </row>
    <row r="1006" spans="10:11" ht="15.75" customHeight="1" x14ac:dyDescent="0.35">
      <c r="J1006" s="111"/>
      <c r="K1006" s="2"/>
    </row>
    <row r="1007" spans="10:11" ht="15.75" customHeight="1" x14ac:dyDescent="0.35">
      <c r="J1007" s="111"/>
      <c r="K1007" s="2"/>
    </row>
    <row r="1008" spans="10:11" ht="15.75" customHeight="1" x14ac:dyDescent="0.35">
      <c r="J1008" s="111"/>
      <c r="K1008" s="2"/>
    </row>
    <row r="1009" spans="10:11" ht="15.75" customHeight="1" x14ac:dyDescent="0.35">
      <c r="J1009" s="111"/>
      <c r="K1009" s="2"/>
    </row>
    <row r="1010" spans="10:11" ht="15.75" customHeight="1" x14ac:dyDescent="0.35">
      <c r="J1010" s="111"/>
      <c r="K1010" s="2"/>
    </row>
  </sheetData>
  <mergeCells count="45">
    <mergeCell ref="A161:D161"/>
    <mergeCell ref="B164:D164"/>
    <mergeCell ref="A107:G107"/>
    <mergeCell ref="A110:G110"/>
    <mergeCell ref="A114:G114"/>
    <mergeCell ref="A116:G116"/>
    <mergeCell ref="A118:G118"/>
    <mergeCell ref="A136:G136"/>
    <mergeCell ref="A137:D137"/>
    <mergeCell ref="A143:C143"/>
    <mergeCell ref="A149:D149"/>
    <mergeCell ref="A153:D153"/>
    <mergeCell ref="A157:D157"/>
    <mergeCell ref="A159:D159"/>
    <mergeCell ref="A90:G90"/>
    <mergeCell ref="A94:G94"/>
    <mergeCell ref="A95:G95"/>
    <mergeCell ref="A96:G96"/>
    <mergeCell ref="A102:G102"/>
    <mergeCell ref="A65:C65"/>
    <mergeCell ref="A70:C70"/>
    <mergeCell ref="A74:C74"/>
    <mergeCell ref="A79:C79"/>
    <mergeCell ref="A83:C83"/>
    <mergeCell ref="A43:D43"/>
    <mergeCell ref="A47:C47"/>
    <mergeCell ref="A48:C48"/>
    <mergeCell ref="A56:C56"/>
    <mergeCell ref="A60:C60"/>
    <mergeCell ref="B18:C18"/>
    <mergeCell ref="A26:C26"/>
    <mergeCell ref="A30:C30"/>
    <mergeCell ref="A36:D36"/>
    <mergeCell ref="A37:D37"/>
    <mergeCell ref="H15:I16"/>
    <mergeCell ref="J15:J16"/>
    <mergeCell ref="H17:I17"/>
    <mergeCell ref="A11:G11"/>
    <mergeCell ref="A13:K13"/>
    <mergeCell ref="A14:G14"/>
    <mergeCell ref="A15:A16"/>
    <mergeCell ref="B15:B16"/>
    <mergeCell ref="D15:G15"/>
    <mergeCell ref="K15:K16"/>
    <mergeCell ref="C15:C16"/>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CFF"/>
  </sheetPr>
  <dimension ref="A7:P1006"/>
  <sheetViews>
    <sheetView zoomScale="56" zoomScaleNormal="56" workbookViewId="0">
      <pane xSplit="5" ySplit="14" topLeftCell="F112" activePane="bottomRight" state="frozen"/>
      <selection pane="topRight" activeCell="F1" sqref="F1"/>
      <selection pane="bottomLeft" activeCell="A9" sqref="A9"/>
      <selection pane="bottomRight" activeCell="K123" sqref="K123"/>
    </sheetView>
  </sheetViews>
  <sheetFormatPr defaultColWidth="14.453125" defaultRowHeight="15" customHeight="1" x14ac:dyDescent="0.35"/>
  <cols>
    <col min="1" max="1" width="6.54296875" customWidth="1"/>
    <col min="2" max="2" width="5.08984375" customWidth="1"/>
    <col min="3" max="3" width="47.26953125" customWidth="1"/>
    <col min="4" max="4" width="38.08984375" customWidth="1"/>
    <col min="5" max="5" width="20.54296875" customWidth="1"/>
    <col min="6" max="6" width="21.453125" customWidth="1"/>
    <col min="7" max="7" width="19" customWidth="1"/>
    <col min="8" max="8" width="21.453125" customWidth="1"/>
    <col min="9" max="9" width="26.54296875" customWidth="1"/>
    <col min="10" max="10" width="31.08984375" customWidth="1"/>
    <col min="11" max="11" width="16.7265625" customWidth="1"/>
    <col min="13" max="16" width="8" customWidth="1"/>
  </cols>
  <sheetData>
    <row r="7" spans="1:16" ht="15.5" x14ac:dyDescent="0.35">
      <c r="A7" s="353" t="s">
        <v>759</v>
      </c>
      <c r="B7" s="335"/>
      <c r="C7" s="335"/>
      <c r="D7" s="335"/>
      <c r="E7" s="335"/>
      <c r="F7" s="335"/>
      <c r="G7" s="335"/>
      <c r="H7" s="335"/>
      <c r="I7" s="335"/>
      <c r="J7" s="335"/>
      <c r="K7" s="3"/>
      <c r="M7" s="3"/>
      <c r="N7" s="3"/>
      <c r="O7" s="3"/>
      <c r="P7" s="3"/>
    </row>
    <row r="8" spans="1:16" ht="17.25" customHeight="1" x14ac:dyDescent="0.35">
      <c r="A8" s="3"/>
      <c r="B8" s="5"/>
      <c r="C8" s="3"/>
      <c r="D8" s="3"/>
      <c r="E8" s="354"/>
      <c r="F8" s="335"/>
      <c r="G8" s="335"/>
      <c r="H8" s="335"/>
      <c r="I8" s="335"/>
      <c r="J8" s="335"/>
      <c r="K8" s="3"/>
      <c r="M8" s="3"/>
      <c r="N8" s="3"/>
      <c r="O8" s="3"/>
      <c r="P8" s="3"/>
    </row>
    <row r="9" spans="1:16" ht="25.5" customHeight="1" x14ac:dyDescent="0.35">
      <c r="A9" s="355" t="s">
        <v>760</v>
      </c>
      <c r="B9" s="335"/>
      <c r="C9" s="335"/>
      <c r="D9" s="335"/>
      <c r="E9" s="335"/>
      <c r="F9" s="335"/>
      <c r="G9" s="335"/>
      <c r="H9" s="335"/>
      <c r="I9" s="335"/>
      <c r="J9" s="335"/>
      <c r="K9" s="3"/>
      <c r="M9" s="3"/>
      <c r="N9" s="3"/>
      <c r="O9" s="3"/>
      <c r="P9" s="3"/>
    </row>
    <row r="10" spans="1:16" ht="10.5" customHeight="1" x14ac:dyDescent="0.35">
      <c r="A10" s="3"/>
      <c r="B10" s="5"/>
      <c r="C10" s="3"/>
      <c r="D10" s="3"/>
      <c r="E10" s="3"/>
      <c r="F10" s="3"/>
      <c r="G10" s="3"/>
      <c r="H10" s="3"/>
      <c r="I10" s="3"/>
      <c r="J10" s="3"/>
      <c r="K10" s="3"/>
      <c r="M10" s="3"/>
      <c r="N10" s="3"/>
      <c r="O10" s="3"/>
      <c r="P10" s="3"/>
    </row>
    <row r="11" spans="1:16" ht="28.5" customHeight="1" x14ac:dyDescent="0.35">
      <c r="A11" s="356" t="s">
        <v>2</v>
      </c>
      <c r="B11" s="326" t="s">
        <v>761</v>
      </c>
      <c r="C11" s="327"/>
      <c r="D11" s="356" t="s">
        <v>762</v>
      </c>
      <c r="E11" s="330" t="s">
        <v>763</v>
      </c>
      <c r="F11" s="330" t="s">
        <v>764</v>
      </c>
      <c r="G11" s="330" t="s">
        <v>765</v>
      </c>
      <c r="H11" s="330" t="s">
        <v>766</v>
      </c>
      <c r="I11" s="330" t="s">
        <v>767</v>
      </c>
      <c r="J11" s="356" t="s">
        <v>768</v>
      </c>
      <c r="K11" s="3"/>
      <c r="M11" s="3"/>
      <c r="N11" s="3"/>
      <c r="O11" s="3"/>
      <c r="P11" s="3"/>
    </row>
    <row r="12" spans="1:16" ht="31.5" customHeight="1" x14ac:dyDescent="0.35">
      <c r="A12" s="331"/>
      <c r="B12" s="328"/>
      <c r="C12" s="329"/>
      <c r="D12" s="331"/>
      <c r="E12" s="331"/>
      <c r="F12" s="331"/>
      <c r="G12" s="331"/>
      <c r="H12" s="331"/>
      <c r="I12" s="331"/>
      <c r="J12" s="331"/>
      <c r="K12" s="3"/>
      <c r="M12" s="3"/>
      <c r="N12" s="3"/>
      <c r="O12" s="3"/>
      <c r="P12" s="3"/>
    </row>
    <row r="13" spans="1:16" ht="15.5" x14ac:dyDescent="0.35">
      <c r="A13" s="7" t="s">
        <v>13</v>
      </c>
      <c r="B13" s="332" t="s">
        <v>14</v>
      </c>
      <c r="C13" s="333"/>
      <c r="D13" s="7" t="s">
        <v>15</v>
      </c>
      <c r="E13" s="9" t="s">
        <v>16</v>
      </c>
      <c r="F13" s="9" t="s">
        <v>17</v>
      </c>
      <c r="G13" s="9" t="s">
        <v>18</v>
      </c>
      <c r="H13" s="9" t="s">
        <v>19</v>
      </c>
      <c r="I13" s="9" t="s">
        <v>20</v>
      </c>
      <c r="J13" s="9" t="s">
        <v>21</v>
      </c>
      <c r="K13" s="3"/>
      <c r="M13" s="3"/>
      <c r="N13" s="3"/>
      <c r="O13" s="3"/>
      <c r="P13" s="3"/>
    </row>
    <row r="14" spans="1:16" ht="29.25" customHeight="1" x14ac:dyDescent="0.35">
      <c r="A14" s="113" t="s">
        <v>32</v>
      </c>
      <c r="B14" s="352" t="s">
        <v>769</v>
      </c>
      <c r="C14" s="340"/>
      <c r="D14" s="333"/>
      <c r="E14" s="114"/>
      <c r="F14" s="115"/>
      <c r="G14" s="115"/>
      <c r="H14" s="116"/>
      <c r="I14" s="117"/>
      <c r="J14" s="118" t="e">
        <f>(J15+J31+J67+J71+J86)/5</f>
        <v>#DIV/0!</v>
      </c>
      <c r="K14" s="3"/>
      <c r="M14" s="3"/>
      <c r="N14" s="3"/>
      <c r="O14" s="3"/>
      <c r="P14" s="3"/>
    </row>
    <row r="15" spans="1:16" ht="27" customHeight="1" x14ac:dyDescent="0.35">
      <c r="A15" s="14" t="s">
        <v>770</v>
      </c>
      <c r="B15" s="119"/>
      <c r="C15" s="120"/>
      <c r="D15" s="120"/>
      <c r="E15" s="121"/>
      <c r="F15" s="122"/>
      <c r="G15" s="122"/>
      <c r="H15" s="123"/>
      <c r="I15" s="124"/>
      <c r="J15" s="125" t="e">
        <f>SUM(J16:J30)/15</f>
        <v>#DIV/0!</v>
      </c>
      <c r="K15" s="3"/>
      <c r="M15" s="3"/>
      <c r="N15" s="3"/>
      <c r="O15" s="3"/>
      <c r="P15" s="3"/>
    </row>
    <row r="16" spans="1:16" ht="38.25" customHeight="1" x14ac:dyDescent="0.35">
      <c r="A16" s="97"/>
      <c r="B16" s="26" t="s">
        <v>23</v>
      </c>
      <c r="C16" s="22" t="s">
        <v>771</v>
      </c>
      <c r="D16" s="22" t="s">
        <v>772</v>
      </c>
      <c r="E16" s="126">
        <v>1</v>
      </c>
      <c r="F16" s="94" t="s">
        <v>773</v>
      </c>
      <c r="G16" s="127">
        <v>417</v>
      </c>
      <c r="H16" s="127">
        <f t="shared" ref="H16:H18" si="0">G16*E16</f>
        <v>417</v>
      </c>
      <c r="I16" s="127">
        <v>97</v>
      </c>
      <c r="J16" s="128">
        <f t="shared" ref="J16:J30" si="1">IF(I16/H16&gt;=1,1,IF(I16/H16&lt;1,I16/H16))</f>
        <v>0.23261390887290168</v>
      </c>
      <c r="K16" s="3"/>
      <c r="M16" s="3"/>
      <c r="N16" s="3"/>
      <c r="O16" s="3"/>
      <c r="P16" s="3"/>
    </row>
    <row r="17" spans="1:16" ht="39" customHeight="1" x14ac:dyDescent="0.35">
      <c r="A17" s="97"/>
      <c r="B17" s="26"/>
      <c r="C17" s="22"/>
      <c r="D17" s="58" t="s">
        <v>774</v>
      </c>
      <c r="E17" s="126">
        <v>1</v>
      </c>
      <c r="F17" s="94" t="s">
        <v>773</v>
      </c>
      <c r="G17" s="127">
        <v>305</v>
      </c>
      <c r="H17" s="127">
        <f t="shared" si="0"/>
        <v>305</v>
      </c>
      <c r="I17" s="127">
        <v>83</v>
      </c>
      <c r="J17" s="128">
        <f t="shared" si="1"/>
        <v>0.27213114754098361</v>
      </c>
      <c r="K17" s="3"/>
      <c r="M17" s="3"/>
      <c r="N17" s="3"/>
      <c r="O17" s="3"/>
      <c r="P17" s="3"/>
    </row>
    <row r="18" spans="1:16" ht="36" customHeight="1" x14ac:dyDescent="0.35">
      <c r="A18" s="97"/>
      <c r="B18" s="26"/>
      <c r="C18" s="22"/>
      <c r="D18" s="58" t="s">
        <v>775</v>
      </c>
      <c r="E18" s="126">
        <v>0.9</v>
      </c>
      <c r="F18" s="94" t="s">
        <v>773</v>
      </c>
      <c r="G18" s="127">
        <v>417</v>
      </c>
      <c r="H18" s="127">
        <f t="shared" si="0"/>
        <v>375.3</v>
      </c>
      <c r="I18" s="127">
        <v>0</v>
      </c>
      <c r="J18" s="128">
        <f t="shared" si="1"/>
        <v>0</v>
      </c>
      <c r="K18" s="3"/>
      <c r="M18" s="3"/>
      <c r="N18" s="3"/>
      <c r="O18" s="3"/>
      <c r="P18" s="3"/>
    </row>
    <row r="19" spans="1:16" ht="39" customHeight="1" x14ac:dyDescent="0.35">
      <c r="A19" s="97"/>
      <c r="B19" s="26"/>
      <c r="C19" s="22"/>
      <c r="D19" s="58" t="s">
        <v>776</v>
      </c>
      <c r="E19" s="126">
        <v>0.84</v>
      </c>
      <c r="F19" s="94" t="s">
        <v>777</v>
      </c>
      <c r="G19" s="127">
        <v>40</v>
      </c>
      <c r="H19" s="127">
        <f>E19*G19</f>
        <v>33.6</v>
      </c>
      <c r="I19" s="127">
        <v>0</v>
      </c>
      <c r="J19" s="128">
        <f t="shared" si="1"/>
        <v>0</v>
      </c>
      <c r="K19" s="3"/>
      <c r="M19" s="3"/>
      <c r="N19" s="3"/>
      <c r="O19" s="3"/>
      <c r="P19" s="3"/>
    </row>
    <row r="20" spans="1:16" ht="42" customHeight="1" x14ac:dyDescent="0.35">
      <c r="A20" s="97"/>
      <c r="B20" s="26"/>
      <c r="C20" s="22"/>
      <c r="D20" s="129" t="s">
        <v>778</v>
      </c>
      <c r="E20" s="126">
        <v>1</v>
      </c>
      <c r="F20" s="94" t="s">
        <v>773</v>
      </c>
      <c r="G20" s="127">
        <v>417</v>
      </c>
      <c r="H20" s="127">
        <f t="shared" ref="H20:H30" si="2">G20*E20</f>
        <v>417</v>
      </c>
      <c r="I20" s="130">
        <v>79</v>
      </c>
      <c r="J20" s="128">
        <f t="shared" si="1"/>
        <v>0.18944844124700239</v>
      </c>
      <c r="K20" s="3"/>
      <c r="M20" s="3"/>
      <c r="N20" s="3"/>
      <c r="O20" s="3"/>
      <c r="P20" s="3"/>
    </row>
    <row r="21" spans="1:16" ht="37.5" customHeight="1" x14ac:dyDescent="0.35">
      <c r="A21" s="97"/>
      <c r="B21" s="26" t="s">
        <v>32</v>
      </c>
      <c r="C21" s="22" t="s">
        <v>779</v>
      </c>
      <c r="D21" s="58" t="s">
        <v>780</v>
      </c>
      <c r="E21" s="126">
        <v>1</v>
      </c>
      <c r="F21" s="94" t="s">
        <v>781</v>
      </c>
      <c r="G21" s="127">
        <v>305</v>
      </c>
      <c r="H21" s="127">
        <f t="shared" si="2"/>
        <v>305</v>
      </c>
      <c r="I21" s="127">
        <v>91</v>
      </c>
      <c r="J21" s="128">
        <f t="shared" si="1"/>
        <v>0.29836065573770493</v>
      </c>
      <c r="K21" s="3"/>
      <c r="M21" s="3"/>
      <c r="N21" s="3"/>
      <c r="O21" s="3"/>
      <c r="P21" s="3"/>
    </row>
    <row r="22" spans="1:16" ht="37.5" customHeight="1" x14ac:dyDescent="0.35">
      <c r="A22" s="97"/>
      <c r="B22" s="26" t="s">
        <v>39</v>
      </c>
      <c r="C22" s="22" t="s">
        <v>782</v>
      </c>
      <c r="D22" s="22" t="s">
        <v>783</v>
      </c>
      <c r="E22" s="131">
        <v>0.88</v>
      </c>
      <c r="F22" s="97" t="s">
        <v>784</v>
      </c>
      <c r="G22" s="127">
        <v>305</v>
      </c>
      <c r="H22" s="127">
        <f t="shared" si="2"/>
        <v>268.39999999999998</v>
      </c>
      <c r="I22" s="127">
        <v>90</v>
      </c>
      <c r="J22" s="128">
        <f t="shared" si="1"/>
        <v>0.33532041728763046</v>
      </c>
      <c r="K22" s="3"/>
      <c r="M22" s="3"/>
      <c r="N22" s="3"/>
      <c r="O22" s="3"/>
      <c r="P22" s="3"/>
    </row>
    <row r="23" spans="1:16" ht="36.75" customHeight="1" x14ac:dyDescent="0.35">
      <c r="A23" s="97"/>
      <c r="B23" s="26" t="s">
        <v>46</v>
      </c>
      <c r="C23" s="103" t="s">
        <v>785</v>
      </c>
      <c r="D23" s="22" t="s">
        <v>786</v>
      </c>
      <c r="E23" s="131">
        <v>1</v>
      </c>
      <c r="F23" s="23" t="s">
        <v>787</v>
      </c>
      <c r="G23" s="127">
        <v>84</v>
      </c>
      <c r="H23" s="127">
        <f t="shared" si="2"/>
        <v>84</v>
      </c>
      <c r="I23" s="127">
        <v>19</v>
      </c>
      <c r="J23" s="128">
        <f t="shared" si="1"/>
        <v>0.22619047619047619</v>
      </c>
      <c r="K23" s="3"/>
      <c r="M23" s="3"/>
      <c r="N23" s="3"/>
      <c r="O23" s="3"/>
      <c r="P23" s="3"/>
    </row>
    <row r="24" spans="1:16" ht="39" customHeight="1" x14ac:dyDescent="0.35">
      <c r="A24" s="97"/>
      <c r="B24" s="26" t="s">
        <v>53</v>
      </c>
      <c r="C24" s="23" t="s">
        <v>788</v>
      </c>
      <c r="D24" s="23" t="s">
        <v>789</v>
      </c>
      <c r="E24" s="131">
        <v>1</v>
      </c>
      <c r="F24" s="132" t="s">
        <v>790</v>
      </c>
      <c r="G24" s="127">
        <v>12</v>
      </c>
      <c r="H24" s="127">
        <f t="shared" si="2"/>
        <v>12</v>
      </c>
      <c r="I24" s="127">
        <v>3</v>
      </c>
      <c r="J24" s="128">
        <f t="shared" si="1"/>
        <v>0.25</v>
      </c>
      <c r="K24" s="3"/>
      <c r="M24" s="3"/>
      <c r="N24" s="3"/>
      <c r="O24" s="3"/>
      <c r="P24" s="3"/>
    </row>
    <row r="25" spans="1:16" ht="39" customHeight="1" x14ac:dyDescent="0.35">
      <c r="A25" s="133"/>
      <c r="B25" s="134" t="s">
        <v>58</v>
      </c>
      <c r="C25" s="22" t="s">
        <v>791</v>
      </c>
      <c r="D25" s="22" t="s">
        <v>792</v>
      </c>
      <c r="E25" s="131">
        <v>1</v>
      </c>
      <c r="F25" s="97" t="s">
        <v>790</v>
      </c>
      <c r="G25" s="127">
        <v>104</v>
      </c>
      <c r="H25" s="127">
        <f t="shared" si="2"/>
        <v>104</v>
      </c>
      <c r="I25" s="135">
        <v>69</v>
      </c>
      <c r="J25" s="128">
        <f t="shared" si="1"/>
        <v>0.66346153846153844</v>
      </c>
      <c r="K25" s="29"/>
      <c r="M25" s="29"/>
      <c r="N25" s="29"/>
      <c r="O25" s="29"/>
      <c r="P25" s="29"/>
    </row>
    <row r="26" spans="1:16" ht="40.5" customHeight="1" x14ac:dyDescent="0.35">
      <c r="A26" s="133"/>
      <c r="B26" s="136"/>
      <c r="C26" s="22"/>
      <c r="D26" s="22" t="s">
        <v>793</v>
      </c>
      <c r="E26" s="131">
        <v>1</v>
      </c>
      <c r="F26" s="97" t="s">
        <v>790</v>
      </c>
      <c r="G26" s="127">
        <v>0</v>
      </c>
      <c r="H26" s="127">
        <f t="shared" si="2"/>
        <v>0</v>
      </c>
      <c r="I26" s="135">
        <v>0</v>
      </c>
      <c r="J26" s="128" t="e">
        <f t="shared" si="1"/>
        <v>#DIV/0!</v>
      </c>
      <c r="K26" s="29"/>
      <c r="M26" s="29"/>
      <c r="N26" s="29"/>
      <c r="O26" s="29"/>
      <c r="P26" s="29"/>
    </row>
    <row r="27" spans="1:16" ht="40.5" customHeight="1" x14ac:dyDescent="0.35">
      <c r="A27" s="133"/>
      <c r="B27" s="136" t="s">
        <v>201</v>
      </c>
      <c r="C27" s="22" t="s">
        <v>794</v>
      </c>
      <c r="D27" s="23" t="s">
        <v>795</v>
      </c>
      <c r="E27" s="128">
        <v>0.83</v>
      </c>
      <c r="F27" s="23" t="s">
        <v>773</v>
      </c>
      <c r="G27" s="127">
        <v>417</v>
      </c>
      <c r="H27" s="127">
        <f t="shared" si="2"/>
        <v>346.10999999999996</v>
      </c>
      <c r="I27" s="135">
        <v>97</v>
      </c>
      <c r="J27" s="128">
        <f t="shared" si="1"/>
        <v>0.2802577215336165</v>
      </c>
      <c r="K27" s="29"/>
      <c r="M27" s="29"/>
      <c r="N27" s="29"/>
      <c r="O27" s="29"/>
      <c r="P27" s="29"/>
    </row>
    <row r="28" spans="1:16" ht="62.25" customHeight="1" x14ac:dyDescent="0.35">
      <c r="A28" s="133"/>
      <c r="B28" s="26" t="s">
        <v>553</v>
      </c>
      <c r="C28" s="22" t="s">
        <v>796</v>
      </c>
      <c r="D28" s="22" t="s">
        <v>797</v>
      </c>
      <c r="E28" s="131">
        <v>0.1</v>
      </c>
      <c r="F28" s="97" t="s">
        <v>790</v>
      </c>
      <c r="G28" s="21">
        <v>2346</v>
      </c>
      <c r="H28" s="135">
        <f t="shared" si="2"/>
        <v>234.60000000000002</v>
      </c>
      <c r="I28" s="135">
        <v>680</v>
      </c>
      <c r="J28" s="128">
        <f t="shared" si="1"/>
        <v>1</v>
      </c>
      <c r="K28" s="29"/>
      <c r="M28" s="29"/>
      <c r="N28" s="29"/>
      <c r="O28" s="29"/>
      <c r="P28" s="29"/>
    </row>
    <row r="29" spans="1:16" ht="63" customHeight="1" x14ac:dyDescent="0.35">
      <c r="A29" s="133"/>
      <c r="B29" s="26" t="s">
        <v>561</v>
      </c>
      <c r="C29" s="22" t="s">
        <v>798</v>
      </c>
      <c r="D29" s="22" t="s">
        <v>799</v>
      </c>
      <c r="E29" s="26" t="s">
        <v>800</v>
      </c>
      <c r="F29" s="97" t="s">
        <v>790</v>
      </c>
      <c r="G29" s="21">
        <v>74</v>
      </c>
      <c r="H29" s="135" t="e">
        <f t="shared" si="2"/>
        <v>#VALUE!</v>
      </c>
      <c r="I29" s="135">
        <v>60</v>
      </c>
      <c r="J29" s="128" t="e">
        <f t="shared" si="1"/>
        <v>#VALUE!</v>
      </c>
      <c r="K29" s="29"/>
      <c r="M29" s="29"/>
      <c r="N29" s="29"/>
      <c r="O29" s="29"/>
      <c r="P29" s="29"/>
    </row>
    <row r="30" spans="1:16" ht="40.5" customHeight="1" x14ac:dyDescent="0.35">
      <c r="A30" s="133"/>
      <c r="B30" s="21" t="s">
        <v>569</v>
      </c>
      <c r="C30" s="22" t="s">
        <v>801</v>
      </c>
      <c r="D30" s="23" t="s">
        <v>802</v>
      </c>
      <c r="E30" s="128">
        <v>0.1</v>
      </c>
      <c r="F30" s="97" t="s">
        <v>790</v>
      </c>
      <c r="G30" s="127">
        <v>100</v>
      </c>
      <c r="H30" s="127">
        <f t="shared" si="2"/>
        <v>10</v>
      </c>
      <c r="I30" s="135">
        <v>10</v>
      </c>
      <c r="J30" s="128">
        <f t="shared" si="1"/>
        <v>1</v>
      </c>
      <c r="K30" s="29"/>
      <c r="M30" s="29"/>
      <c r="N30" s="29"/>
      <c r="O30" s="29"/>
      <c r="P30" s="29"/>
    </row>
    <row r="31" spans="1:16" ht="28.5" customHeight="1" x14ac:dyDescent="0.35">
      <c r="A31" s="137" t="s">
        <v>803</v>
      </c>
      <c r="B31" s="138"/>
      <c r="C31" s="138"/>
      <c r="D31" s="27"/>
      <c r="E31" s="20"/>
      <c r="F31" s="139"/>
      <c r="G31" s="140"/>
      <c r="H31" s="140"/>
      <c r="I31" s="141"/>
      <c r="J31" s="142" t="e">
        <f>(J32+J42+J52+J58+J61+J65)/6</f>
        <v>#DIV/0!</v>
      </c>
      <c r="K31" s="3"/>
      <c r="M31" s="3"/>
      <c r="N31" s="3"/>
      <c r="O31" s="3"/>
      <c r="P31" s="3"/>
    </row>
    <row r="32" spans="1:16" ht="28.5" customHeight="1" x14ac:dyDescent="0.35">
      <c r="A32" s="143" t="s">
        <v>804</v>
      </c>
      <c r="B32" s="144"/>
      <c r="C32" s="144"/>
      <c r="D32" s="40"/>
      <c r="E32" s="43"/>
      <c r="F32" s="145"/>
      <c r="G32" s="146"/>
      <c r="H32" s="146"/>
      <c r="I32" s="147"/>
      <c r="J32" s="148" t="e">
        <f>SUM(J33:J41)/9</f>
        <v>#DIV/0!</v>
      </c>
      <c r="K32" s="3"/>
      <c r="M32" s="3"/>
      <c r="N32" s="3"/>
      <c r="O32" s="3"/>
      <c r="P32" s="3"/>
    </row>
    <row r="33" spans="1:16" ht="40.5" customHeight="1" x14ac:dyDescent="0.35">
      <c r="A33" s="149"/>
      <c r="B33" s="150" t="s">
        <v>23</v>
      </c>
      <c r="C33" s="97" t="s">
        <v>805</v>
      </c>
      <c r="D33" s="22" t="s">
        <v>806</v>
      </c>
      <c r="E33" s="151">
        <v>1</v>
      </c>
      <c r="F33" s="97" t="s">
        <v>807</v>
      </c>
      <c r="G33" s="127">
        <v>304</v>
      </c>
      <c r="H33" s="127">
        <f t="shared" ref="H33:H36" si="3">G33*E33</f>
        <v>304</v>
      </c>
      <c r="I33" s="127">
        <v>89</v>
      </c>
      <c r="J33" s="128">
        <f t="shared" ref="J33:J41" si="4">IF(I33/H33&gt;=1,1,IF(I33/H33&lt;1,I33/H33))</f>
        <v>0.29276315789473684</v>
      </c>
      <c r="K33" s="3"/>
      <c r="M33" s="3"/>
      <c r="N33" s="3"/>
      <c r="O33" s="3"/>
      <c r="P33" s="3"/>
    </row>
    <row r="34" spans="1:16" ht="36" customHeight="1" x14ac:dyDescent="0.35">
      <c r="A34" s="149"/>
      <c r="B34" s="152"/>
      <c r="C34" s="103"/>
      <c r="D34" s="22" t="s">
        <v>808</v>
      </c>
      <c r="E34" s="151">
        <v>1</v>
      </c>
      <c r="F34" s="97" t="s">
        <v>807</v>
      </c>
      <c r="G34" s="127">
        <v>304</v>
      </c>
      <c r="H34" s="127">
        <f t="shared" si="3"/>
        <v>304</v>
      </c>
      <c r="I34" s="127">
        <v>99</v>
      </c>
      <c r="J34" s="128">
        <f t="shared" si="4"/>
        <v>0.32565789473684209</v>
      </c>
      <c r="K34" s="3"/>
      <c r="M34" s="3"/>
      <c r="N34" s="3"/>
      <c r="O34" s="3"/>
      <c r="P34" s="3"/>
    </row>
    <row r="35" spans="1:16" ht="30" customHeight="1" x14ac:dyDescent="0.35">
      <c r="A35" s="152"/>
      <c r="B35" s="152"/>
      <c r="C35" s="149"/>
      <c r="D35" s="22" t="s">
        <v>809</v>
      </c>
      <c r="E35" s="151">
        <v>1</v>
      </c>
      <c r="F35" s="97" t="s">
        <v>807</v>
      </c>
      <c r="G35" s="127">
        <v>46</v>
      </c>
      <c r="H35" s="127">
        <f t="shared" si="3"/>
        <v>46</v>
      </c>
      <c r="I35" s="127">
        <v>17</v>
      </c>
      <c r="J35" s="128">
        <f t="shared" si="4"/>
        <v>0.36956521739130432</v>
      </c>
      <c r="K35" s="3"/>
      <c r="M35" s="3"/>
      <c r="N35" s="3"/>
      <c r="O35" s="3"/>
      <c r="P35" s="3"/>
    </row>
    <row r="36" spans="1:16" ht="39" customHeight="1" x14ac:dyDescent="0.35">
      <c r="A36" s="149"/>
      <c r="B36" s="152"/>
      <c r="C36" s="103"/>
      <c r="D36" s="22" t="s">
        <v>810</v>
      </c>
      <c r="E36" s="151">
        <v>1</v>
      </c>
      <c r="F36" s="97" t="s">
        <v>811</v>
      </c>
      <c r="G36" s="127">
        <v>580</v>
      </c>
      <c r="H36" s="127">
        <f t="shared" si="3"/>
        <v>580</v>
      </c>
      <c r="I36" s="127">
        <v>84</v>
      </c>
      <c r="J36" s="128">
        <f t="shared" si="4"/>
        <v>0.14482758620689656</v>
      </c>
      <c r="K36" s="3"/>
      <c r="M36" s="3"/>
      <c r="N36" s="3"/>
      <c r="O36" s="3"/>
      <c r="P36" s="3"/>
    </row>
    <row r="37" spans="1:16" ht="39" customHeight="1" x14ac:dyDescent="0.35">
      <c r="A37" s="149"/>
      <c r="B37" s="152"/>
      <c r="C37" s="103"/>
      <c r="D37" s="22" t="s">
        <v>812</v>
      </c>
      <c r="E37" s="131">
        <v>0.61</v>
      </c>
      <c r="F37" s="97" t="s">
        <v>811</v>
      </c>
      <c r="G37" s="127">
        <v>57</v>
      </c>
      <c r="H37" s="127">
        <f>E37*G37</f>
        <v>34.769999999999996</v>
      </c>
      <c r="I37" s="127">
        <v>36</v>
      </c>
      <c r="J37" s="128">
        <f t="shared" si="4"/>
        <v>1</v>
      </c>
      <c r="K37" s="3"/>
      <c r="M37" s="3"/>
      <c r="N37" s="3"/>
      <c r="O37" s="3"/>
      <c r="P37" s="3"/>
    </row>
    <row r="38" spans="1:16" ht="54" customHeight="1" x14ac:dyDescent="0.35">
      <c r="A38" s="149"/>
      <c r="B38" s="150" t="s">
        <v>32</v>
      </c>
      <c r="C38" s="22" t="s">
        <v>813</v>
      </c>
      <c r="D38" s="22" t="s">
        <v>814</v>
      </c>
      <c r="E38" s="153">
        <v>0.65</v>
      </c>
      <c r="F38" s="97" t="s">
        <v>790</v>
      </c>
      <c r="G38" s="127">
        <v>0</v>
      </c>
      <c r="H38" s="127">
        <f>G38*E38</f>
        <v>0</v>
      </c>
      <c r="I38" s="127">
        <v>0</v>
      </c>
      <c r="J38" s="128" t="e">
        <f t="shared" si="4"/>
        <v>#DIV/0!</v>
      </c>
      <c r="K38" s="3"/>
      <c r="M38" s="3"/>
      <c r="N38" s="3"/>
      <c r="O38" s="3"/>
      <c r="P38" s="3"/>
    </row>
    <row r="39" spans="1:16" ht="37.5" customHeight="1" x14ac:dyDescent="0.35">
      <c r="A39" s="149"/>
      <c r="B39" s="134" t="s">
        <v>39</v>
      </c>
      <c r="C39" s="22" t="s">
        <v>815</v>
      </c>
      <c r="D39" s="22" t="s">
        <v>816</v>
      </c>
      <c r="E39" s="128">
        <v>1</v>
      </c>
      <c r="F39" s="23" t="s">
        <v>790</v>
      </c>
      <c r="G39" s="127">
        <v>1</v>
      </c>
      <c r="H39" s="127">
        <v>1</v>
      </c>
      <c r="I39" s="135">
        <v>1</v>
      </c>
      <c r="J39" s="128">
        <f t="shared" si="4"/>
        <v>1</v>
      </c>
      <c r="K39" s="3"/>
      <c r="M39" s="3"/>
      <c r="N39" s="3"/>
      <c r="O39" s="3"/>
      <c r="P39" s="3"/>
    </row>
    <row r="40" spans="1:16" ht="36" customHeight="1" x14ac:dyDescent="0.35">
      <c r="A40" s="149"/>
      <c r="B40" s="136"/>
      <c r="C40" s="22"/>
      <c r="D40" s="22" t="s">
        <v>817</v>
      </c>
      <c r="E40" s="128">
        <v>1</v>
      </c>
      <c r="F40" s="23" t="s">
        <v>790</v>
      </c>
      <c r="G40" s="127">
        <v>1</v>
      </c>
      <c r="H40" s="127">
        <v>1</v>
      </c>
      <c r="I40" s="135">
        <v>1</v>
      </c>
      <c r="J40" s="128">
        <f t="shared" si="4"/>
        <v>1</v>
      </c>
      <c r="K40" s="3"/>
      <c r="M40" s="3"/>
      <c r="N40" s="3"/>
      <c r="O40" s="3"/>
      <c r="P40" s="3"/>
    </row>
    <row r="41" spans="1:16" ht="54.75" customHeight="1" x14ac:dyDescent="0.35">
      <c r="A41" s="149"/>
      <c r="B41" s="136"/>
      <c r="C41" s="22"/>
      <c r="D41" s="22" t="s">
        <v>818</v>
      </c>
      <c r="E41" s="128">
        <v>0.95</v>
      </c>
      <c r="F41" s="23" t="s">
        <v>790</v>
      </c>
      <c r="G41" s="127">
        <v>0</v>
      </c>
      <c r="H41" s="127">
        <f>G41*E41</f>
        <v>0</v>
      </c>
      <c r="I41" s="135">
        <v>0</v>
      </c>
      <c r="J41" s="128" t="e">
        <f t="shared" si="4"/>
        <v>#DIV/0!</v>
      </c>
      <c r="K41" s="3"/>
      <c r="M41" s="3"/>
      <c r="N41" s="3"/>
      <c r="O41" s="3"/>
      <c r="P41" s="3"/>
    </row>
    <row r="42" spans="1:16" ht="27" customHeight="1" x14ac:dyDescent="0.35">
      <c r="A42" s="143" t="s">
        <v>819</v>
      </c>
      <c r="B42" s="144"/>
      <c r="C42" s="144"/>
      <c r="D42" s="40"/>
      <c r="E42" s="43"/>
      <c r="F42" s="145"/>
      <c r="G42" s="146"/>
      <c r="H42" s="146"/>
      <c r="I42" s="147"/>
      <c r="J42" s="148" t="e">
        <f>SUM(J43:J51)/9</f>
        <v>#DIV/0!</v>
      </c>
      <c r="K42" s="3"/>
      <c r="M42" s="3"/>
      <c r="N42" s="3"/>
      <c r="O42" s="3"/>
      <c r="P42" s="3"/>
    </row>
    <row r="43" spans="1:16" ht="35.25" customHeight="1" x14ac:dyDescent="0.35">
      <c r="A43" s="149"/>
      <c r="B43" s="150" t="s">
        <v>23</v>
      </c>
      <c r="C43" s="97" t="s">
        <v>820</v>
      </c>
      <c r="D43" s="23" t="s">
        <v>821</v>
      </c>
      <c r="E43" s="131">
        <v>0.73</v>
      </c>
      <c r="F43" s="23" t="s">
        <v>822</v>
      </c>
      <c r="G43" s="127">
        <v>393</v>
      </c>
      <c r="H43" s="127">
        <f t="shared" ref="H43:H48" si="5">E43*G43</f>
        <v>286.89</v>
      </c>
      <c r="I43" s="127">
        <v>387</v>
      </c>
      <c r="J43" s="128">
        <f t="shared" ref="J43:J51" si="6">IF(I43/H43&gt;=1,1,IF(I43/H43&lt;1,I43/H43))</f>
        <v>1</v>
      </c>
      <c r="K43" s="3"/>
      <c r="M43" s="3"/>
      <c r="N43" s="3"/>
      <c r="O43" s="3"/>
      <c r="P43" s="3"/>
    </row>
    <row r="44" spans="1:16" ht="36" customHeight="1" x14ac:dyDescent="0.35">
      <c r="A44" s="149"/>
      <c r="B44" s="152"/>
      <c r="C44" s="103"/>
      <c r="D44" s="22" t="s">
        <v>823</v>
      </c>
      <c r="E44" s="131">
        <v>1</v>
      </c>
      <c r="F44" s="97" t="s">
        <v>824</v>
      </c>
      <c r="G44" s="127">
        <v>1695</v>
      </c>
      <c r="H44" s="127">
        <f t="shared" si="5"/>
        <v>1695</v>
      </c>
      <c r="I44" s="127">
        <v>464</v>
      </c>
      <c r="J44" s="128">
        <f t="shared" si="6"/>
        <v>0.27374631268436578</v>
      </c>
      <c r="K44" s="3"/>
      <c r="M44" s="3"/>
      <c r="N44" s="3"/>
      <c r="O44" s="3"/>
      <c r="P44" s="3"/>
    </row>
    <row r="45" spans="1:16" ht="37.5" customHeight="1" x14ac:dyDescent="0.35">
      <c r="A45" s="149"/>
      <c r="B45" s="152"/>
      <c r="C45" s="103"/>
      <c r="D45" s="154" t="s">
        <v>825</v>
      </c>
      <c r="E45" s="131">
        <v>0.91</v>
      </c>
      <c r="F45" s="23" t="s">
        <v>826</v>
      </c>
      <c r="G45" s="127">
        <v>1085</v>
      </c>
      <c r="H45" s="127">
        <f t="shared" si="5"/>
        <v>987.35</v>
      </c>
      <c r="I45" s="155">
        <v>1365</v>
      </c>
      <c r="J45" s="128">
        <f t="shared" si="6"/>
        <v>1</v>
      </c>
      <c r="K45" s="3"/>
      <c r="M45" s="3"/>
      <c r="N45" s="3"/>
      <c r="O45" s="3"/>
      <c r="P45" s="3"/>
    </row>
    <row r="46" spans="1:16" ht="36" customHeight="1" x14ac:dyDescent="0.35">
      <c r="A46" s="149"/>
      <c r="B46" s="152"/>
      <c r="C46" s="103"/>
      <c r="D46" s="22" t="s">
        <v>827</v>
      </c>
      <c r="E46" s="131">
        <v>0.65</v>
      </c>
      <c r="F46" s="23" t="s">
        <v>826</v>
      </c>
      <c r="G46" s="127">
        <v>42</v>
      </c>
      <c r="H46" s="127">
        <f t="shared" si="5"/>
        <v>27.3</v>
      </c>
      <c r="I46" s="127">
        <v>0</v>
      </c>
      <c r="J46" s="128">
        <f t="shared" si="6"/>
        <v>0</v>
      </c>
      <c r="K46" s="3"/>
      <c r="M46" s="3"/>
      <c r="N46" s="3"/>
      <c r="O46" s="3"/>
      <c r="P46" s="3"/>
    </row>
    <row r="47" spans="1:16" ht="57" customHeight="1" x14ac:dyDescent="0.35">
      <c r="A47" s="149"/>
      <c r="B47" s="152"/>
      <c r="C47" s="103"/>
      <c r="D47" s="22" t="s">
        <v>828</v>
      </c>
      <c r="E47" s="131">
        <v>0.91</v>
      </c>
      <c r="F47" s="23" t="s">
        <v>829</v>
      </c>
      <c r="G47" s="127">
        <v>2</v>
      </c>
      <c r="H47" s="127">
        <f t="shared" si="5"/>
        <v>1.82</v>
      </c>
      <c r="I47" s="127">
        <v>2</v>
      </c>
      <c r="J47" s="128">
        <f t="shared" si="6"/>
        <v>1</v>
      </c>
      <c r="K47" s="3"/>
      <c r="M47" s="3"/>
      <c r="N47" s="3"/>
      <c r="O47" s="3"/>
      <c r="P47" s="3"/>
    </row>
    <row r="48" spans="1:16" ht="37.5" customHeight="1" x14ac:dyDescent="0.35">
      <c r="A48" s="149"/>
      <c r="B48" s="152"/>
      <c r="C48" s="103"/>
      <c r="D48" s="23" t="s">
        <v>830</v>
      </c>
      <c r="E48" s="131">
        <v>0.5</v>
      </c>
      <c r="F48" s="23" t="s">
        <v>831</v>
      </c>
      <c r="G48" s="127">
        <v>1114</v>
      </c>
      <c r="H48" s="127">
        <f t="shared" si="5"/>
        <v>557</v>
      </c>
      <c r="I48" s="127">
        <v>1184</v>
      </c>
      <c r="J48" s="128">
        <f t="shared" si="6"/>
        <v>1</v>
      </c>
      <c r="K48" s="3"/>
      <c r="M48" s="3"/>
      <c r="N48" s="3"/>
      <c r="O48" s="3"/>
      <c r="P48" s="3"/>
    </row>
    <row r="49" spans="1:16" ht="60" customHeight="1" x14ac:dyDescent="0.35">
      <c r="A49" s="149"/>
      <c r="B49" s="150" t="s">
        <v>32</v>
      </c>
      <c r="C49" s="22" t="s">
        <v>832</v>
      </c>
      <c r="D49" s="22" t="s">
        <v>833</v>
      </c>
      <c r="E49" s="153">
        <v>0.5</v>
      </c>
      <c r="F49" s="97" t="s">
        <v>790</v>
      </c>
      <c r="G49" s="127">
        <v>0</v>
      </c>
      <c r="H49" s="127">
        <f t="shared" ref="H49:H51" si="7">G49*E49</f>
        <v>0</v>
      </c>
      <c r="I49" s="127">
        <v>0</v>
      </c>
      <c r="J49" s="128" t="e">
        <f t="shared" si="6"/>
        <v>#DIV/0!</v>
      </c>
      <c r="K49" s="3"/>
      <c r="M49" s="3"/>
      <c r="N49" s="3"/>
      <c r="O49" s="3"/>
      <c r="P49" s="3"/>
    </row>
    <row r="50" spans="1:16" ht="44.25" customHeight="1" x14ac:dyDescent="0.35">
      <c r="A50" s="149"/>
      <c r="B50" s="150" t="s">
        <v>39</v>
      </c>
      <c r="C50" s="22" t="s">
        <v>834</v>
      </c>
      <c r="D50" s="22" t="s">
        <v>835</v>
      </c>
      <c r="E50" s="153">
        <v>0.8</v>
      </c>
      <c r="F50" s="97" t="s">
        <v>790</v>
      </c>
      <c r="G50" s="127">
        <v>593</v>
      </c>
      <c r="H50" s="127">
        <f t="shared" si="7"/>
        <v>474.40000000000003</v>
      </c>
      <c r="I50" s="127">
        <v>0</v>
      </c>
      <c r="J50" s="128">
        <f t="shared" si="6"/>
        <v>0</v>
      </c>
      <c r="K50" s="3" t="s">
        <v>836</v>
      </c>
      <c r="M50" s="3"/>
      <c r="N50" s="3"/>
      <c r="O50" s="3"/>
      <c r="P50" s="3"/>
    </row>
    <row r="51" spans="1:16" ht="43.5" customHeight="1" x14ac:dyDescent="0.35">
      <c r="A51" s="149"/>
      <c r="B51" s="26" t="s">
        <v>46</v>
      </c>
      <c r="C51" s="156" t="s">
        <v>837</v>
      </c>
      <c r="D51" s="22" t="s">
        <v>838</v>
      </c>
      <c r="E51" s="131">
        <v>0.5</v>
      </c>
      <c r="F51" s="97" t="s">
        <v>790</v>
      </c>
      <c r="G51" s="127">
        <v>593</v>
      </c>
      <c r="H51" s="127">
        <f t="shared" si="7"/>
        <v>296.5</v>
      </c>
      <c r="I51" s="127">
        <v>0</v>
      </c>
      <c r="J51" s="128">
        <f t="shared" si="6"/>
        <v>0</v>
      </c>
      <c r="K51" s="3"/>
      <c r="M51" s="3"/>
      <c r="N51" s="3"/>
      <c r="O51" s="3"/>
      <c r="P51" s="3"/>
    </row>
    <row r="52" spans="1:16" ht="27" customHeight="1" x14ac:dyDescent="0.35">
      <c r="A52" s="143" t="s">
        <v>839</v>
      </c>
      <c r="B52" s="144"/>
      <c r="C52" s="144"/>
      <c r="D52" s="40"/>
      <c r="E52" s="43"/>
      <c r="F52" s="145"/>
      <c r="G52" s="146"/>
      <c r="H52" s="146"/>
      <c r="I52" s="147"/>
      <c r="J52" s="148">
        <f>SUM(J53:J57)/5</f>
        <v>0.2885707676547371</v>
      </c>
      <c r="K52" s="3"/>
      <c r="M52" s="3"/>
      <c r="N52" s="3"/>
      <c r="O52" s="3"/>
      <c r="P52" s="3"/>
    </row>
    <row r="53" spans="1:16" ht="39" customHeight="1" x14ac:dyDescent="0.35">
      <c r="A53" s="97"/>
      <c r="B53" s="26" t="s">
        <v>23</v>
      </c>
      <c r="C53" s="23" t="s">
        <v>840</v>
      </c>
      <c r="D53" s="23" t="s">
        <v>841</v>
      </c>
      <c r="E53" s="131">
        <v>1</v>
      </c>
      <c r="F53" s="132" t="s">
        <v>790</v>
      </c>
      <c r="G53" s="127">
        <v>40</v>
      </c>
      <c r="H53" s="127">
        <f t="shared" ref="H53:H55" si="8">G53*E53</f>
        <v>40</v>
      </c>
      <c r="I53" s="127">
        <v>8</v>
      </c>
      <c r="J53" s="128">
        <f t="shared" ref="J53:J57" si="9">IF(I53/H53&gt;=1,1,IF(I53/H53&lt;1,I53/H53))</f>
        <v>0.2</v>
      </c>
      <c r="K53" s="3"/>
      <c r="M53" s="3"/>
      <c r="N53" s="3"/>
      <c r="O53" s="3"/>
      <c r="P53" s="3"/>
    </row>
    <row r="54" spans="1:16" ht="38.25" customHeight="1" x14ac:dyDescent="0.35">
      <c r="A54" s="157"/>
      <c r="B54" s="21" t="s">
        <v>32</v>
      </c>
      <c r="C54" s="23" t="s">
        <v>842</v>
      </c>
      <c r="D54" s="22" t="s">
        <v>843</v>
      </c>
      <c r="E54" s="131">
        <v>1</v>
      </c>
      <c r="F54" s="23" t="s">
        <v>790</v>
      </c>
      <c r="G54" s="127">
        <v>77</v>
      </c>
      <c r="H54" s="127">
        <f t="shared" si="8"/>
        <v>77</v>
      </c>
      <c r="I54" s="127">
        <v>31</v>
      </c>
      <c r="J54" s="128">
        <f t="shared" si="9"/>
        <v>0.40259740259740262</v>
      </c>
      <c r="K54" s="158"/>
      <c r="M54" s="158"/>
      <c r="N54" s="158"/>
      <c r="O54" s="158"/>
      <c r="P54" s="158"/>
    </row>
    <row r="55" spans="1:16" ht="39" customHeight="1" x14ac:dyDescent="0.35">
      <c r="A55" s="97"/>
      <c r="B55" s="26"/>
      <c r="C55" s="152"/>
      <c r="D55" s="22" t="s">
        <v>844</v>
      </c>
      <c r="E55" s="131">
        <v>1</v>
      </c>
      <c r="F55" s="23" t="s">
        <v>790</v>
      </c>
      <c r="G55" s="127">
        <v>77</v>
      </c>
      <c r="H55" s="127">
        <f t="shared" si="8"/>
        <v>77</v>
      </c>
      <c r="I55" s="127">
        <v>31</v>
      </c>
      <c r="J55" s="128">
        <f t="shared" si="9"/>
        <v>0.40259740259740262</v>
      </c>
      <c r="K55" s="3"/>
      <c r="M55" s="3"/>
      <c r="N55" s="3"/>
      <c r="O55" s="3"/>
      <c r="P55" s="3"/>
    </row>
    <row r="56" spans="1:16" ht="43.5" customHeight="1" x14ac:dyDescent="0.35">
      <c r="A56" s="97"/>
      <c r="B56" s="26"/>
      <c r="C56" s="152"/>
      <c r="D56" s="22" t="s">
        <v>845</v>
      </c>
      <c r="E56" s="131">
        <v>1</v>
      </c>
      <c r="F56" s="23" t="s">
        <v>790</v>
      </c>
      <c r="G56" s="127">
        <v>3</v>
      </c>
      <c r="H56" s="127">
        <v>3</v>
      </c>
      <c r="I56" s="127">
        <v>0</v>
      </c>
      <c r="J56" s="128">
        <f t="shared" si="9"/>
        <v>0</v>
      </c>
      <c r="K56" s="3"/>
      <c r="M56" s="3"/>
      <c r="N56" s="3"/>
      <c r="O56" s="3"/>
      <c r="P56" s="3"/>
    </row>
    <row r="57" spans="1:16" ht="39" customHeight="1" x14ac:dyDescent="0.35">
      <c r="A57" s="97"/>
      <c r="B57" s="26" t="s">
        <v>39</v>
      </c>
      <c r="C57" s="23" t="s">
        <v>846</v>
      </c>
      <c r="D57" s="22" t="s">
        <v>847</v>
      </c>
      <c r="E57" s="131">
        <v>0.75</v>
      </c>
      <c r="F57" s="23" t="s">
        <v>790</v>
      </c>
      <c r="G57" s="127">
        <v>131</v>
      </c>
      <c r="H57" s="127">
        <f>G57*E57</f>
        <v>98.25</v>
      </c>
      <c r="I57" s="127">
        <v>43</v>
      </c>
      <c r="J57" s="128">
        <f t="shared" si="9"/>
        <v>0.43765903307888043</v>
      </c>
      <c r="K57" s="3"/>
      <c r="M57" s="3"/>
      <c r="N57" s="3"/>
      <c r="O57" s="3"/>
      <c r="P57" s="3"/>
    </row>
    <row r="58" spans="1:16" ht="24" customHeight="1" x14ac:dyDescent="0.35">
      <c r="A58" s="143" t="s">
        <v>848</v>
      </c>
      <c r="B58" s="144"/>
      <c r="C58" s="144"/>
      <c r="D58" s="40"/>
      <c r="E58" s="144"/>
      <c r="F58" s="159"/>
      <c r="G58" s="160"/>
      <c r="H58" s="160"/>
      <c r="I58" s="161"/>
      <c r="J58" s="162">
        <f>SUM(J59:J60)/2</f>
        <v>0.19466785013147228</v>
      </c>
    </row>
    <row r="59" spans="1:16" ht="63.75" customHeight="1" x14ac:dyDescent="0.35">
      <c r="A59" s="152"/>
      <c r="B59" s="150" t="s">
        <v>23</v>
      </c>
      <c r="C59" s="103" t="s">
        <v>849</v>
      </c>
      <c r="D59" s="163" t="s">
        <v>850</v>
      </c>
      <c r="E59" s="131">
        <v>0.95</v>
      </c>
      <c r="F59" s="97" t="s">
        <v>811</v>
      </c>
      <c r="G59" s="135">
        <v>580</v>
      </c>
      <c r="H59" s="127">
        <f t="shared" ref="H59:H60" si="10">G59*E59</f>
        <v>551</v>
      </c>
      <c r="I59" s="127">
        <v>98</v>
      </c>
      <c r="J59" s="128">
        <f t="shared" ref="J59:J60" si="11">IF(I59/H59&gt;=1,1,IF(I59/H59&lt;1,I59/H59))</f>
        <v>0.17785843920145192</v>
      </c>
    </row>
    <row r="60" spans="1:16" ht="45" customHeight="1" x14ac:dyDescent="0.35">
      <c r="A60" s="97"/>
      <c r="B60" s="26" t="s">
        <v>32</v>
      </c>
      <c r="C60" s="23" t="s">
        <v>851</v>
      </c>
      <c r="D60" s="23" t="s">
        <v>852</v>
      </c>
      <c r="E60" s="131">
        <v>0.85</v>
      </c>
      <c r="F60" s="97" t="s">
        <v>853</v>
      </c>
      <c r="G60" s="135">
        <v>573</v>
      </c>
      <c r="H60" s="127">
        <f t="shared" si="10"/>
        <v>487.05</v>
      </c>
      <c r="I60" s="127">
        <v>103</v>
      </c>
      <c r="J60" s="128">
        <f t="shared" si="11"/>
        <v>0.21147726106149264</v>
      </c>
      <c r="K60" s="3"/>
      <c r="M60" s="3"/>
      <c r="N60" s="3"/>
      <c r="O60" s="3"/>
      <c r="P60" s="3"/>
    </row>
    <row r="61" spans="1:16" ht="24" customHeight="1" x14ac:dyDescent="0.35">
      <c r="A61" s="149" t="s">
        <v>854</v>
      </c>
      <c r="B61" s="43"/>
      <c r="C61" s="164"/>
      <c r="D61" s="40"/>
      <c r="E61" s="43"/>
      <c r="F61" s="145"/>
      <c r="G61" s="146"/>
      <c r="H61" s="146"/>
      <c r="I61" s="147"/>
      <c r="J61" s="165">
        <f>SUM(J62:J64)/3</f>
        <v>0.92499999999999993</v>
      </c>
      <c r="K61" s="3"/>
      <c r="M61" s="3"/>
      <c r="N61" s="3"/>
      <c r="O61" s="3"/>
      <c r="P61" s="3"/>
    </row>
    <row r="62" spans="1:16" ht="23.25" customHeight="1" x14ac:dyDescent="0.35">
      <c r="A62" s="97"/>
      <c r="B62" s="166" t="s">
        <v>23</v>
      </c>
      <c r="C62" s="167" t="s">
        <v>855</v>
      </c>
      <c r="D62" s="168" t="s">
        <v>856</v>
      </c>
      <c r="E62" s="169">
        <v>0.156</v>
      </c>
      <c r="F62" s="168" t="s">
        <v>857</v>
      </c>
      <c r="G62" s="170">
        <v>1363</v>
      </c>
      <c r="H62" s="170">
        <f t="shared" ref="H62:H64" si="12">E62*G62</f>
        <v>212.62799999999999</v>
      </c>
      <c r="I62" s="170">
        <v>142</v>
      </c>
      <c r="J62" s="171">
        <f t="shared" ref="J62:J64" si="13">IF((I62/G62*100)&lt;2.5,1,IF((I62/G62*100)&lt;10,0.975,IF((I62/G62*100)&lt;20,0.9,IF((I62/G62*100)&lt;30,0.8,IF((I62/G62*100)&gt;30,0.7)))))</f>
        <v>0.9</v>
      </c>
      <c r="K62" s="172" t="s">
        <v>858</v>
      </c>
      <c r="M62" s="3"/>
      <c r="N62" s="3"/>
      <c r="O62" s="3"/>
      <c r="P62" s="3"/>
    </row>
    <row r="63" spans="1:16" ht="21" customHeight="1" x14ac:dyDescent="0.35">
      <c r="A63" s="97"/>
      <c r="B63" s="173"/>
      <c r="C63" s="167"/>
      <c r="D63" s="168" t="s">
        <v>859</v>
      </c>
      <c r="E63" s="174">
        <v>0.15</v>
      </c>
      <c r="F63" s="168" t="s">
        <v>857</v>
      </c>
      <c r="G63" s="170">
        <v>1363</v>
      </c>
      <c r="H63" s="170">
        <f t="shared" si="12"/>
        <v>204.45</v>
      </c>
      <c r="I63" s="170">
        <v>169</v>
      </c>
      <c r="J63" s="171">
        <f t="shared" si="13"/>
        <v>0.9</v>
      </c>
      <c r="K63" s="172" t="s">
        <v>858</v>
      </c>
      <c r="M63" s="3"/>
      <c r="N63" s="3"/>
      <c r="O63" s="3"/>
      <c r="P63" s="3"/>
    </row>
    <row r="64" spans="1:16" ht="21" customHeight="1" x14ac:dyDescent="0.35">
      <c r="A64" s="97"/>
      <c r="B64" s="166"/>
      <c r="C64" s="167"/>
      <c r="D64" s="168" t="s">
        <v>860</v>
      </c>
      <c r="E64" s="174">
        <v>0.08</v>
      </c>
      <c r="F64" s="168" t="s">
        <v>857</v>
      </c>
      <c r="G64" s="170">
        <v>1363</v>
      </c>
      <c r="H64" s="170">
        <f t="shared" si="12"/>
        <v>109.04</v>
      </c>
      <c r="I64" s="170">
        <v>55</v>
      </c>
      <c r="J64" s="171">
        <f t="shared" si="13"/>
        <v>0.97499999999999998</v>
      </c>
      <c r="K64" s="172" t="s">
        <v>858</v>
      </c>
      <c r="M64" s="3"/>
      <c r="N64" s="3"/>
      <c r="O64" s="3"/>
      <c r="P64" s="3"/>
    </row>
    <row r="65" spans="1:16" ht="25.5" customHeight="1" x14ac:dyDescent="0.35">
      <c r="A65" s="143" t="s">
        <v>861</v>
      </c>
      <c r="B65" s="43"/>
      <c r="C65" s="164"/>
      <c r="D65" s="40"/>
      <c r="E65" s="162"/>
      <c r="F65" s="40"/>
      <c r="G65" s="146"/>
      <c r="H65" s="147"/>
      <c r="I65" s="147"/>
      <c r="J65" s="148">
        <f>SUM(J66)/1</f>
        <v>0</v>
      </c>
      <c r="K65" s="3"/>
      <c r="M65" s="3"/>
      <c r="N65" s="3"/>
      <c r="O65" s="3"/>
      <c r="P65" s="3"/>
    </row>
    <row r="66" spans="1:16" ht="50.25" customHeight="1" x14ac:dyDescent="0.35">
      <c r="A66" s="97"/>
      <c r="B66" s="26" t="s">
        <v>23</v>
      </c>
      <c r="C66" s="22" t="s">
        <v>862</v>
      </c>
      <c r="D66" s="22" t="s">
        <v>863</v>
      </c>
      <c r="E66" s="131">
        <v>0.1</v>
      </c>
      <c r="F66" s="97" t="s">
        <v>790</v>
      </c>
      <c r="G66" s="175">
        <v>120</v>
      </c>
      <c r="H66" s="127">
        <f>G66*E66</f>
        <v>12</v>
      </c>
      <c r="I66" s="176">
        <v>0</v>
      </c>
      <c r="J66" s="128">
        <f>IF(I66/H66&gt;=1,1,IF(I66/H66&lt;1,I66/H66))</f>
        <v>0</v>
      </c>
      <c r="K66" s="3"/>
      <c r="M66" s="3"/>
      <c r="N66" s="3"/>
      <c r="O66" s="3"/>
      <c r="P66" s="3"/>
    </row>
    <row r="67" spans="1:16" ht="24" customHeight="1" x14ac:dyDescent="0.35">
      <c r="A67" s="137" t="s">
        <v>864</v>
      </c>
      <c r="B67" s="137"/>
      <c r="C67" s="137"/>
      <c r="D67" s="137"/>
      <c r="E67" s="20"/>
      <c r="F67" s="139"/>
      <c r="G67" s="140"/>
      <c r="H67" s="20"/>
      <c r="I67" s="141"/>
      <c r="J67" s="142">
        <f>SUM(J68:J70)/3</f>
        <v>0.18970642883686362</v>
      </c>
      <c r="K67" s="3"/>
      <c r="M67" s="3"/>
      <c r="N67" s="3"/>
      <c r="O67" s="3"/>
      <c r="P67" s="3"/>
    </row>
    <row r="68" spans="1:16" ht="54" customHeight="1" x14ac:dyDescent="0.35">
      <c r="A68" s="149"/>
      <c r="B68" s="26" t="s">
        <v>865</v>
      </c>
      <c r="C68" s="23" t="s">
        <v>866</v>
      </c>
      <c r="D68" s="22" t="s">
        <v>867</v>
      </c>
      <c r="E68" s="131">
        <v>1</v>
      </c>
      <c r="F68" s="97" t="s">
        <v>790</v>
      </c>
      <c r="G68" s="127">
        <v>598</v>
      </c>
      <c r="H68" s="127">
        <f t="shared" ref="H68:H70" si="14">G68*E68</f>
        <v>598</v>
      </c>
      <c r="I68" s="127">
        <v>141</v>
      </c>
      <c r="J68" s="128">
        <f t="shared" ref="J68:J70" si="15">IF(I68/H68&gt;=1,1,IF(I68/H68&lt;1,I68/H68))</f>
        <v>0.23578595317725753</v>
      </c>
      <c r="K68" s="3"/>
      <c r="M68" s="3"/>
      <c r="N68" s="3"/>
      <c r="O68" s="3"/>
      <c r="P68" s="3"/>
    </row>
    <row r="69" spans="1:16" ht="40.5" customHeight="1" x14ac:dyDescent="0.35">
      <c r="A69" s="97"/>
      <c r="B69" s="26" t="s">
        <v>32</v>
      </c>
      <c r="C69" s="23" t="s">
        <v>868</v>
      </c>
      <c r="D69" s="23" t="s">
        <v>869</v>
      </c>
      <c r="E69" s="131">
        <v>1</v>
      </c>
      <c r="F69" s="132" t="s">
        <v>790</v>
      </c>
      <c r="G69" s="135">
        <v>15</v>
      </c>
      <c r="H69" s="127">
        <f t="shared" si="14"/>
        <v>15</v>
      </c>
      <c r="I69" s="135">
        <v>5</v>
      </c>
      <c r="J69" s="128">
        <f t="shared" si="15"/>
        <v>0.33333333333333331</v>
      </c>
      <c r="K69" s="3"/>
      <c r="M69" s="3"/>
      <c r="N69" s="3"/>
      <c r="O69" s="3"/>
      <c r="P69" s="3"/>
    </row>
    <row r="70" spans="1:16" ht="48.75" customHeight="1" x14ac:dyDescent="0.35">
      <c r="A70" s="97"/>
      <c r="B70" s="26" t="s">
        <v>39</v>
      </c>
      <c r="C70" s="22" t="s">
        <v>870</v>
      </c>
      <c r="D70" s="22" t="s">
        <v>871</v>
      </c>
      <c r="E70" s="131">
        <v>0.1</v>
      </c>
      <c r="F70" s="177" t="s">
        <v>872</v>
      </c>
      <c r="G70" s="135">
        <v>180</v>
      </c>
      <c r="H70" s="127">
        <f t="shared" si="14"/>
        <v>18</v>
      </c>
      <c r="I70" s="135">
        <v>0</v>
      </c>
      <c r="J70" s="128">
        <f t="shared" si="15"/>
        <v>0</v>
      </c>
      <c r="K70" s="3"/>
      <c r="M70" s="3"/>
      <c r="N70" s="3"/>
      <c r="O70" s="3"/>
      <c r="P70" s="3"/>
    </row>
    <row r="71" spans="1:16" ht="24.75" customHeight="1" x14ac:dyDescent="0.35">
      <c r="A71" s="137" t="s">
        <v>873</v>
      </c>
      <c r="B71" s="137"/>
      <c r="C71" s="137"/>
      <c r="D71" s="137"/>
      <c r="E71" s="20"/>
      <c r="F71" s="139"/>
      <c r="G71" s="140"/>
      <c r="H71" s="140"/>
      <c r="I71" s="141"/>
      <c r="J71" s="142" t="e">
        <f>SUM(J72:J85)/14</f>
        <v>#DIV/0!</v>
      </c>
      <c r="K71" s="3"/>
      <c r="M71" s="3"/>
      <c r="N71" s="3"/>
      <c r="O71" s="3"/>
      <c r="P71" s="3"/>
    </row>
    <row r="72" spans="1:16" ht="39" customHeight="1" x14ac:dyDescent="0.35">
      <c r="A72" s="97"/>
      <c r="B72" s="26" t="s">
        <v>23</v>
      </c>
      <c r="C72" s="97" t="s">
        <v>874</v>
      </c>
      <c r="D72" s="22" t="s">
        <v>875</v>
      </c>
      <c r="E72" s="131">
        <v>1</v>
      </c>
      <c r="F72" s="23" t="s">
        <v>876</v>
      </c>
      <c r="G72" s="127">
        <v>18</v>
      </c>
      <c r="H72" s="127">
        <f t="shared" ref="H72:H85" si="16">G72*E72</f>
        <v>18</v>
      </c>
      <c r="I72" s="127">
        <v>18</v>
      </c>
      <c r="J72" s="128">
        <f t="shared" ref="J72:J85" si="17">IF(I72/H72&gt;=1,1,IF(I72/H72&lt;1,I72/H72))</f>
        <v>1</v>
      </c>
      <c r="K72" s="3"/>
      <c r="M72" s="3"/>
      <c r="N72" s="3"/>
      <c r="O72" s="3"/>
      <c r="P72" s="3"/>
    </row>
    <row r="73" spans="1:16" ht="43.5" customHeight="1" x14ac:dyDescent="0.35">
      <c r="A73" s="97"/>
      <c r="B73" s="26"/>
      <c r="C73" s="97"/>
      <c r="D73" s="22" t="s">
        <v>877</v>
      </c>
      <c r="E73" s="131">
        <v>1</v>
      </c>
      <c r="F73" s="23" t="s">
        <v>876</v>
      </c>
      <c r="G73" s="127">
        <v>14</v>
      </c>
      <c r="H73" s="127">
        <f t="shared" si="16"/>
        <v>14</v>
      </c>
      <c r="I73" s="127">
        <v>14</v>
      </c>
      <c r="J73" s="128">
        <f t="shared" si="17"/>
        <v>1</v>
      </c>
      <c r="K73" s="3"/>
      <c r="M73" s="3"/>
      <c r="N73" s="3"/>
      <c r="O73" s="3"/>
      <c r="P73" s="3"/>
    </row>
    <row r="74" spans="1:16" ht="49.5" customHeight="1" x14ac:dyDescent="0.35">
      <c r="A74" s="97"/>
      <c r="B74" s="26"/>
      <c r="C74" s="97"/>
      <c r="D74" s="22" t="s">
        <v>878</v>
      </c>
      <c r="E74" s="131">
        <v>1</v>
      </c>
      <c r="F74" s="23" t="s">
        <v>876</v>
      </c>
      <c r="G74" s="127">
        <v>12</v>
      </c>
      <c r="H74" s="127">
        <f t="shared" si="16"/>
        <v>12</v>
      </c>
      <c r="I74" s="127">
        <v>12</v>
      </c>
      <c r="J74" s="128">
        <f t="shared" si="17"/>
        <v>1</v>
      </c>
      <c r="K74" s="3"/>
      <c r="M74" s="3"/>
      <c r="N74" s="3"/>
      <c r="O74" s="3"/>
      <c r="P74" s="3"/>
    </row>
    <row r="75" spans="1:16" ht="64.5" customHeight="1" x14ac:dyDescent="0.35">
      <c r="A75" s="97"/>
      <c r="B75" s="26"/>
      <c r="C75" s="97"/>
      <c r="D75" s="22" t="s">
        <v>879</v>
      </c>
      <c r="E75" s="131">
        <v>1</v>
      </c>
      <c r="F75" s="23" t="s">
        <v>880</v>
      </c>
      <c r="G75" s="127">
        <v>8791</v>
      </c>
      <c r="H75" s="127">
        <f t="shared" si="16"/>
        <v>8791</v>
      </c>
      <c r="I75" s="127">
        <v>1805</v>
      </c>
      <c r="J75" s="128">
        <f t="shared" si="17"/>
        <v>0.20532362643612787</v>
      </c>
      <c r="K75" s="3"/>
      <c r="M75" s="3"/>
      <c r="N75" s="3"/>
      <c r="O75" s="3"/>
      <c r="P75" s="3"/>
    </row>
    <row r="76" spans="1:16" ht="34.5" customHeight="1" x14ac:dyDescent="0.35">
      <c r="A76" s="97"/>
      <c r="B76" s="26"/>
      <c r="C76" s="97"/>
      <c r="D76" s="22" t="s">
        <v>881</v>
      </c>
      <c r="E76" s="131">
        <v>0.75</v>
      </c>
      <c r="F76" s="23" t="s">
        <v>882</v>
      </c>
      <c r="G76" s="127">
        <v>2321</v>
      </c>
      <c r="H76" s="127">
        <f t="shared" si="16"/>
        <v>1740.75</v>
      </c>
      <c r="I76" s="127">
        <v>2117</v>
      </c>
      <c r="J76" s="128">
        <f t="shared" si="17"/>
        <v>1</v>
      </c>
      <c r="K76" s="3"/>
      <c r="M76" s="3"/>
      <c r="N76" s="3"/>
      <c r="O76" s="3"/>
      <c r="P76" s="3"/>
    </row>
    <row r="77" spans="1:16" ht="40.5" customHeight="1" x14ac:dyDescent="0.35">
      <c r="A77" s="97"/>
      <c r="B77" s="26"/>
      <c r="C77" s="97"/>
      <c r="D77" s="22" t="s">
        <v>883</v>
      </c>
      <c r="E77" s="131">
        <v>0.65</v>
      </c>
      <c r="F77" s="23" t="s">
        <v>884</v>
      </c>
      <c r="G77" s="127">
        <v>6903</v>
      </c>
      <c r="H77" s="127">
        <f t="shared" si="16"/>
        <v>4486.95</v>
      </c>
      <c r="I77" s="127">
        <v>6512</v>
      </c>
      <c r="J77" s="128">
        <f t="shared" si="17"/>
        <v>1</v>
      </c>
      <c r="K77" s="3"/>
      <c r="M77" s="3"/>
      <c r="N77" s="3"/>
      <c r="O77" s="3"/>
      <c r="P77" s="3"/>
    </row>
    <row r="78" spans="1:16" ht="39" customHeight="1" x14ac:dyDescent="0.35">
      <c r="A78" s="97"/>
      <c r="B78" s="26" t="s">
        <v>32</v>
      </c>
      <c r="C78" s="23" t="s">
        <v>885</v>
      </c>
      <c r="D78" s="23" t="s">
        <v>886</v>
      </c>
      <c r="E78" s="131">
        <v>0.95</v>
      </c>
      <c r="F78" s="23" t="s">
        <v>887</v>
      </c>
      <c r="G78" s="127">
        <v>0</v>
      </c>
      <c r="H78" s="127">
        <f t="shared" si="16"/>
        <v>0</v>
      </c>
      <c r="I78" s="127">
        <v>0</v>
      </c>
      <c r="J78" s="128" t="e">
        <f t="shared" si="17"/>
        <v>#DIV/0!</v>
      </c>
      <c r="K78" s="3"/>
      <c r="M78" s="3"/>
      <c r="N78" s="3"/>
      <c r="O78" s="3"/>
      <c r="P78" s="3"/>
    </row>
    <row r="79" spans="1:16" ht="69" customHeight="1" x14ac:dyDescent="0.35">
      <c r="A79" s="97"/>
      <c r="B79" s="26" t="s">
        <v>39</v>
      </c>
      <c r="C79" s="22" t="s">
        <v>888</v>
      </c>
      <c r="D79" s="22" t="s">
        <v>889</v>
      </c>
      <c r="E79" s="153">
        <v>0.2</v>
      </c>
      <c r="F79" s="97" t="s">
        <v>790</v>
      </c>
      <c r="G79" s="127">
        <v>18447</v>
      </c>
      <c r="H79" s="127">
        <f t="shared" si="16"/>
        <v>3689.4</v>
      </c>
      <c r="I79" s="127">
        <v>0</v>
      </c>
      <c r="J79" s="128">
        <f t="shared" si="17"/>
        <v>0</v>
      </c>
      <c r="K79" s="3"/>
      <c r="M79" s="3"/>
      <c r="N79" s="3"/>
      <c r="O79" s="3"/>
      <c r="P79" s="3"/>
    </row>
    <row r="80" spans="1:16" ht="54" customHeight="1" x14ac:dyDescent="0.35">
      <c r="A80" s="97"/>
      <c r="B80" s="26" t="s">
        <v>46</v>
      </c>
      <c r="C80" s="22" t="s">
        <v>890</v>
      </c>
      <c r="D80" s="22" t="s">
        <v>891</v>
      </c>
      <c r="E80" s="131">
        <v>0.1</v>
      </c>
      <c r="F80" s="97" t="s">
        <v>790</v>
      </c>
      <c r="G80" s="135">
        <v>2346</v>
      </c>
      <c r="H80" s="127">
        <f t="shared" si="16"/>
        <v>234.60000000000002</v>
      </c>
      <c r="I80" s="135">
        <v>680</v>
      </c>
      <c r="J80" s="128">
        <f t="shared" si="17"/>
        <v>1</v>
      </c>
      <c r="K80" s="3"/>
      <c r="M80" s="3"/>
      <c r="N80" s="3"/>
      <c r="O80" s="3"/>
      <c r="P80" s="3"/>
    </row>
    <row r="81" spans="1:16" ht="50.25" customHeight="1" x14ac:dyDescent="0.35">
      <c r="A81" s="97"/>
      <c r="B81" s="26" t="s">
        <v>53</v>
      </c>
      <c r="C81" s="22" t="s">
        <v>892</v>
      </c>
      <c r="D81" s="22" t="s">
        <v>893</v>
      </c>
      <c r="E81" s="131">
        <v>0.5</v>
      </c>
      <c r="F81" s="97" t="s">
        <v>790</v>
      </c>
      <c r="G81" s="135">
        <v>74</v>
      </c>
      <c r="H81" s="127">
        <f t="shared" si="16"/>
        <v>37</v>
      </c>
      <c r="I81" s="135">
        <v>60</v>
      </c>
      <c r="J81" s="128">
        <f t="shared" si="17"/>
        <v>1</v>
      </c>
      <c r="K81" s="3"/>
      <c r="M81" s="3"/>
      <c r="N81" s="3"/>
      <c r="O81" s="3"/>
      <c r="P81" s="3"/>
    </row>
    <row r="82" spans="1:16" ht="49.5" customHeight="1" x14ac:dyDescent="0.35">
      <c r="A82" s="97"/>
      <c r="B82" s="26" t="s">
        <v>58</v>
      </c>
      <c r="C82" s="108" t="s">
        <v>894</v>
      </c>
      <c r="D82" s="178" t="s">
        <v>895</v>
      </c>
      <c r="E82" s="179">
        <v>0.9</v>
      </c>
      <c r="F82" s="132" t="s">
        <v>790</v>
      </c>
      <c r="G82" s="127">
        <v>18</v>
      </c>
      <c r="H82" s="127">
        <f t="shared" si="16"/>
        <v>16.2</v>
      </c>
      <c r="I82" s="127">
        <v>0</v>
      </c>
      <c r="J82" s="128">
        <f t="shared" si="17"/>
        <v>0</v>
      </c>
      <c r="K82" s="3"/>
      <c r="M82" s="3"/>
      <c r="N82" s="3"/>
      <c r="O82" s="3"/>
      <c r="P82" s="3"/>
    </row>
    <row r="83" spans="1:16" ht="49.5" customHeight="1" x14ac:dyDescent="0.35">
      <c r="A83" s="97"/>
      <c r="B83" s="26" t="s">
        <v>201</v>
      </c>
      <c r="C83" s="22" t="s">
        <v>896</v>
      </c>
      <c r="D83" s="23" t="s">
        <v>897</v>
      </c>
      <c r="E83" s="131">
        <v>0.1</v>
      </c>
      <c r="F83" s="97" t="s">
        <v>790</v>
      </c>
      <c r="G83" s="135">
        <v>230</v>
      </c>
      <c r="H83" s="127">
        <f t="shared" si="16"/>
        <v>23</v>
      </c>
      <c r="I83" s="127">
        <v>0</v>
      </c>
      <c r="J83" s="128">
        <f t="shared" si="17"/>
        <v>0</v>
      </c>
      <c r="K83" s="3"/>
      <c r="M83" s="3"/>
      <c r="N83" s="3"/>
      <c r="O83" s="3"/>
      <c r="P83" s="3"/>
    </row>
    <row r="84" spans="1:16" ht="51" customHeight="1" x14ac:dyDescent="0.35">
      <c r="A84" s="97"/>
      <c r="B84" s="26" t="s">
        <v>553</v>
      </c>
      <c r="C84" s="97" t="s">
        <v>898</v>
      </c>
      <c r="D84" s="180" t="s">
        <v>899</v>
      </c>
      <c r="E84" s="131">
        <v>0.25</v>
      </c>
      <c r="F84" s="97" t="s">
        <v>790</v>
      </c>
      <c r="G84" s="135">
        <v>1108</v>
      </c>
      <c r="H84" s="127">
        <f t="shared" si="16"/>
        <v>277</v>
      </c>
      <c r="I84" s="135">
        <v>0</v>
      </c>
      <c r="J84" s="128">
        <f t="shared" si="17"/>
        <v>0</v>
      </c>
      <c r="K84" s="3"/>
      <c r="M84" s="3"/>
      <c r="N84" s="3"/>
      <c r="O84" s="3"/>
      <c r="P84" s="3"/>
    </row>
    <row r="85" spans="1:16" ht="53.25" customHeight="1" x14ac:dyDescent="0.35">
      <c r="A85" s="97"/>
      <c r="B85" s="21" t="s">
        <v>561</v>
      </c>
      <c r="C85" s="156" t="s">
        <v>837</v>
      </c>
      <c r="D85" s="23" t="s">
        <v>900</v>
      </c>
      <c r="E85" s="128">
        <v>0.5</v>
      </c>
      <c r="F85" s="97" t="s">
        <v>790</v>
      </c>
      <c r="G85" s="135">
        <v>1578</v>
      </c>
      <c r="H85" s="127">
        <f t="shared" si="16"/>
        <v>789</v>
      </c>
      <c r="I85" s="135">
        <v>3</v>
      </c>
      <c r="J85" s="128">
        <f t="shared" si="17"/>
        <v>3.8022813688212928E-3</v>
      </c>
      <c r="K85" s="3"/>
      <c r="M85" s="3"/>
      <c r="N85" s="3"/>
      <c r="O85" s="3"/>
      <c r="P85" s="3"/>
    </row>
    <row r="86" spans="1:16" ht="26.25" customHeight="1" x14ac:dyDescent="0.35">
      <c r="A86" s="137" t="s">
        <v>901</v>
      </c>
      <c r="B86" s="137"/>
      <c r="C86" s="137"/>
      <c r="D86" s="137"/>
      <c r="E86" s="20"/>
      <c r="F86" s="139"/>
      <c r="G86" s="140"/>
      <c r="H86" s="20"/>
      <c r="I86" s="140"/>
      <c r="J86" s="125" t="e">
        <f>SUM(J87:J95)/9</f>
        <v>#DIV/0!</v>
      </c>
      <c r="K86" s="3"/>
      <c r="M86" s="3"/>
      <c r="N86" s="3"/>
      <c r="O86" s="3"/>
      <c r="P86" s="3"/>
    </row>
    <row r="87" spans="1:16" ht="47.25" customHeight="1" x14ac:dyDescent="0.35">
      <c r="A87" s="97"/>
      <c r="B87" s="26" t="s">
        <v>865</v>
      </c>
      <c r="C87" s="22" t="s">
        <v>902</v>
      </c>
      <c r="D87" s="22" t="s">
        <v>903</v>
      </c>
      <c r="E87" s="131">
        <v>0.1</v>
      </c>
      <c r="F87" s="97" t="s">
        <v>790</v>
      </c>
      <c r="G87" s="135">
        <v>2346</v>
      </c>
      <c r="H87" s="127">
        <f t="shared" ref="H87:H90" si="18">G87*E87</f>
        <v>234.60000000000002</v>
      </c>
      <c r="I87" s="135">
        <v>680</v>
      </c>
      <c r="J87" s="128">
        <f t="shared" ref="J87:J95" si="19">IF(I87/H87&gt;=1,1,IF(I87/H87&lt;1,I87/H87))</f>
        <v>1</v>
      </c>
      <c r="K87" s="3"/>
      <c r="M87" s="3"/>
      <c r="N87" s="3"/>
      <c r="O87" s="3"/>
      <c r="P87" s="3"/>
    </row>
    <row r="88" spans="1:16" ht="55.5" customHeight="1" x14ac:dyDescent="0.35">
      <c r="A88" s="97"/>
      <c r="B88" s="26" t="s">
        <v>32</v>
      </c>
      <c r="C88" s="22" t="s">
        <v>904</v>
      </c>
      <c r="D88" s="22" t="s">
        <v>905</v>
      </c>
      <c r="E88" s="131">
        <v>0.5</v>
      </c>
      <c r="F88" s="97" t="s">
        <v>790</v>
      </c>
      <c r="G88" s="135">
        <v>74</v>
      </c>
      <c r="H88" s="127">
        <f t="shared" si="18"/>
        <v>37</v>
      </c>
      <c r="I88" s="135">
        <v>60</v>
      </c>
      <c r="J88" s="128">
        <f t="shared" si="19"/>
        <v>1</v>
      </c>
      <c r="K88" s="3"/>
      <c r="M88" s="3"/>
      <c r="N88" s="3"/>
      <c r="O88" s="3"/>
      <c r="P88" s="3"/>
    </row>
    <row r="89" spans="1:16" ht="56.25" customHeight="1" x14ac:dyDescent="0.35">
      <c r="A89" s="97"/>
      <c r="B89" s="26" t="s">
        <v>39</v>
      </c>
      <c r="C89" s="23" t="s">
        <v>906</v>
      </c>
      <c r="D89" s="23" t="s">
        <v>907</v>
      </c>
      <c r="E89" s="131">
        <v>1</v>
      </c>
      <c r="F89" s="132" t="s">
        <v>790</v>
      </c>
      <c r="G89" s="127">
        <v>80</v>
      </c>
      <c r="H89" s="127">
        <f t="shared" si="18"/>
        <v>80</v>
      </c>
      <c r="I89" s="127">
        <v>13</v>
      </c>
      <c r="J89" s="128">
        <f t="shared" si="19"/>
        <v>0.16250000000000001</v>
      </c>
      <c r="K89" s="3"/>
      <c r="M89" s="3"/>
      <c r="N89" s="3"/>
      <c r="O89" s="3"/>
      <c r="P89" s="3"/>
    </row>
    <row r="90" spans="1:16" ht="38.25" customHeight="1" x14ac:dyDescent="0.35">
      <c r="A90" s="97"/>
      <c r="B90" s="26" t="s">
        <v>46</v>
      </c>
      <c r="C90" s="98" t="s">
        <v>908</v>
      </c>
      <c r="D90" s="181" t="s">
        <v>909</v>
      </c>
      <c r="E90" s="182">
        <v>0.8</v>
      </c>
      <c r="F90" s="97" t="s">
        <v>790</v>
      </c>
      <c r="G90" s="127">
        <v>270</v>
      </c>
      <c r="H90" s="127">
        <f t="shared" si="18"/>
        <v>216</v>
      </c>
      <c r="I90" s="127">
        <v>5</v>
      </c>
      <c r="J90" s="128">
        <f t="shared" si="19"/>
        <v>2.3148148148148147E-2</v>
      </c>
      <c r="K90" s="3"/>
      <c r="M90" s="3"/>
      <c r="N90" s="3"/>
      <c r="O90" s="3"/>
      <c r="P90" s="3"/>
    </row>
    <row r="91" spans="1:16" ht="66.75" customHeight="1" x14ac:dyDescent="0.35">
      <c r="A91" s="97"/>
      <c r="B91" s="26" t="s">
        <v>53</v>
      </c>
      <c r="C91" s="97" t="s">
        <v>910</v>
      </c>
      <c r="D91" s="22" t="s">
        <v>911</v>
      </c>
      <c r="E91" s="131">
        <v>1</v>
      </c>
      <c r="F91" s="97" t="s">
        <v>790</v>
      </c>
      <c r="G91" s="127">
        <v>569</v>
      </c>
      <c r="H91" s="127">
        <v>569</v>
      </c>
      <c r="I91" s="127">
        <v>97</v>
      </c>
      <c r="J91" s="128">
        <f t="shared" si="19"/>
        <v>0.17047451669595781</v>
      </c>
      <c r="K91" s="3"/>
      <c r="M91" s="3"/>
      <c r="N91" s="3"/>
      <c r="O91" s="3"/>
      <c r="P91" s="3"/>
    </row>
    <row r="92" spans="1:16" ht="51" customHeight="1" x14ac:dyDescent="0.35">
      <c r="A92" s="183"/>
      <c r="B92" s="26" t="s">
        <v>58</v>
      </c>
      <c r="C92" s="22" t="s">
        <v>912</v>
      </c>
      <c r="D92" s="22" t="s">
        <v>913</v>
      </c>
      <c r="E92" s="131">
        <v>1</v>
      </c>
      <c r="F92" s="97" t="s">
        <v>790</v>
      </c>
      <c r="G92" s="127">
        <v>26</v>
      </c>
      <c r="H92" s="127">
        <f>G92*E92</f>
        <v>26</v>
      </c>
      <c r="I92" s="127">
        <v>0</v>
      </c>
      <c r="J92" s="128">
        <f t="shared" si="19"/>
        <v>0</v>
      </c>
      <c r="K92" s="3"/>
      <c r="M92" s="3"/>
      <c r="N92" s="3"/>
      <c r="O92" s="3"/>
      <c r="P92" s="3"/>
    </row>
    <row r="93" spans="1:16" ht="42" customHeight="1" x14ac:dyDescent="0.35">
      <c r="A93" s="183"/>
      <c r="B93" s="26" t="s">
        <v>201</v>
      </c>
      <c r="C93" s="103" t="s">
        <v>914</v>
      </c>
      <c r="D93" s="22" t="s">
        <v>915</v>
      </c>
      <c r="E93" s="131">
        <v>0.1</v>
      </c>
      <c r="F93" s="97" t="s">
        <v>790</v>
      </c>
      <c r="G93" s="135">
        <v>135</v>
      </c>
      <c r="H93" s="127">
        <f>G93*P95</f>
        <v>0</v>
      </c>
      <c r="I93" s="127">
        <v>0</v>
      </c>
      <c r="J93" s="128" t="e">
        <f t="shared" si="19"/>
        <v>#DIV/0!</v>
      </c>
      <c r="K93" s="3"/>
      <c r="M93" s="3"/>
      <c r="N93" s="3"/>
      <c r="O93" s="3"/>
      <c r="P93" s="3"/>
    </row>
    <row r="94" spans="1:16" ht="40.5" customHeight="1" x14ac:dyDescent="0.35">
      <c r="A94" s="183"/>
      <c r="B94" s="26" t="s">
        <v>553</v>
      </c>
      <c r="C94" s="156" t="s">
        <v>916</v>
      </c>
      <c r="D94" s="23" t="s">
        <v>917</v>
      </c>
      <c r="E94" s="184">
        <v>0.124</v>
      </c>
      <c r="F94" s="97" t="s">
        <v>790</v>
      </c>
      <c r="G94" s="135">
        <v>1441</v>
      </c>
      <c r="H94" s="155">
        <f t="shared" ref="H94:H95" si="20">G94*E94</f>
        <v>178.684</v>
      </c>
      <c r="I94" s="135">
        <v>46</v>
      </c>
      <c r="J94" s="128">
        <f t="shared" si="19"/>
        <v>0.25743771126681742</v>
      </c>
      <c r="K94" s="3" t="s">
        <v>918</v>
      </c>
      <c r="M94" s="3"/>
      <c r="N94" s="3"/>
      <c r="O94" s="3"/>
      <c r="P94" s="3"/>
    </row>
    <row r="95" spans="1:16" ht="39" customHeight="1" x14ac:dyDescent="0.35">
      <c r="A95" s="183"/>
      <c r="B95" s="26"/>
      <c r="C95" s="22"/>
      <c r="D95" s="22" t="s">
        <v>919</v>
      </c>
      <c r="E95" s="184">
        <v>0.5</v>
      </c>
      <c r="F95" s="97" t="s">
        <v>790</v>
      </c>
      <c r="G95" s="135">
        <v>18</v>
      </c>
      <c r="H95" s="127">
        <f t="shared" si="20"/>
        <v>9</v>
      </c>
      <c r="I95" s="135">
        <v>6</v>
      </c>
      <c r="J95" s="128">
        <f t="shared" si="19"/>
        <v>0.66666666666666663</v>
      </c>
      <c r="K95" s="3"/>
      <c r="M95" s="3"/>
      <c r="N95" s="3"/>
      <c r="O95" s="3"/>
      <c r="P95" s="3"/>
    </row>
    <row r="96" spans="1:16" ht="15.75" customHeight="1" x14ac:dyDescent="0.35">
      <c r="A96" s="3"/>
      <c r="B96" s="5"/>
      <c r="C96" s="3"/>
      <c r="D96" s="3"/>
      <c r="E96" s="3"/>
      <c r="F96" s="3"/>
      <c r="G96" s="3"/>
      <c r="H96" s="3"/>
      <c r="I96" s="3"/>
      <c r="J96" s="3"/>
      <c r="K96" s="3"/>
      <c r="M96" s="3"/>
      <c r="N96" s="3"/>
      <c r="O96" s="3"/>
      <c r="P96" s="3"/>
    </row>
    <row r="97" spans="1:16" ht="15.75" customHeight="1" x14ac:dyDescent="0.35">
      <c r="A97" s="183"/>
      <c r="B97" s="185"/>
      <c r="C97" s="183"/>
      <c r="D97" s="183"/>
      <c r="E97" s="183"/>
      <c r="F97" s="183"/>
      <c r="G97" s="183"/>
      <c r="H97" s="183"/>
      <c r="I97" s="183"/>
      <c r="J97" s="183"/>
      <c r="K97" s="3"/>
      <c r="M97" s="3"/>
      <c r="N97" s="3"/>
      <c r="O97" s="3"/>
      <c r="P97" s="3"/>
    </row>
    <row r="98" spans="1:16" ht="15.75" customHeight="1" x14ac:dyDescent="0.35">
      <c r="A98" s="183"/>
      <c r="B98" s="186"/>
      <c r="C98" s="187" t="s">
        <v>920</v>
      </c>
      <c r="D98" s="188"/>
      <c r="E98" s="189"/>
      <c r="F98" s="188"/>
      <c r="G98" s="188"/>
      <c r="H98" s="188"/>
      <c r="I98" s="188"/>
      <c r="J98" s="188"/>
      <c r="K98" s="3"/>
      <c r="M98" s="3"/>
      <c r="N98" s="3"/>
      <c r="O98" s="3"/>
      <c r="P98" s="3"/>
    </row>
    <row r="99" spans="1:16" ht="17.25" customHeight="1" x14ac:dyDescent="0.35">
      <c r="A99" s="183"/>
      <c r="B99" s="186"/>
      <c r="C99" s="7" t="s">
        <v>753</v>
      </c>
      <c r="D99" s="7" t="s">
        <v>921</v>
      </c>
      <c r="E99" s="190"/>
      <c r="F99" s="188"/>
      <c r="G99" s="188"/>
      <c r="H99" s="188"/>
      <c r="I99" s="188"/>
      <c r="J99" s="188"/>
      <c r="K99" s="3"/>
      <c r="M99" s="3"/>
      <c r="N99" s="3"/>
      <c r="O99" s="3"/>
      <c r="P99" s="3"/>
    </row>
    <row r="100" spans="1:16" ht="17.25" customHeight="1" x14ac:dyDescent="0.35">
      <c r="A100" s="183"/>
      <c r="B100" s="186"/>
      <c r="C100" s="7" t="s">
        <v>754</v>
      </c>
      <c r="D100" s="7" t="s">
        <v>922</v>
      </c>
      <c r="E100" s="191"/>
      <c r="F100" s="188"/>
      <c r="G100" s="188"/>
      <c r="H100" s="188"/>
      <c r="I100" s="188"/>
      <c r="J100" s="188"/>
      <c r="K100" s="3"/>
      <c r="M100" s="3"/>
      <c r="N100" s="3"/>
      <c r="O100" s="3"/>
      <c r="P100" s="3"/>
    </row>
    <row r="101" spans="1:16" ht="17.25" customHeight="1" x14ac:dyDescent="0.35">
      <c r="A101" s="183"/>
      <c r="B101" s="186"/>
      <c r="C101" s="7" t="s">
        <v>755</v>
      </c>
      <c r="D101" s="7" t="s">
        <v>923</v>
      </c>
      <c r="E101" s="190"/>
      <c r="F101" s="188"/>
      <c r="G101" s="188"/>
      <c r="H101" s="188"/>
      <c r="I101" s="188"/>
      <c r="J101" s="188"/>
      <c r="K101" s="3"/>
      <c r="M101" s="3"/>
      <c r="N101" s="3"/>
      <c r="O101" s="3"/>
      <c r="P101" s="3"/>
    </row>
    <row r="102" spans="1:16" ht="15.75" customHeight="1" x14ac:dyDescent="0.35">
      <c r="A102" s="183"/>
      <c r="B102" s="186"/>
      <c r="C102" s="188"/>
      <c r="D102" s="188"/>
      <c r="E102" s="189"/>
      <c r="F102" s="188"/>
      <c r="G102" s="188"/>
      <c r="H102" s="188"/>
      <c r="I102" s="188"/>
      <c r="J102" s="188"/>
      <c r="K102" s="3"/>
      <c r="M102" s="3"/>
      <c r="N102" s="3"/>
      <c r="O102" s="3"/>
      <c r="P102" s="3"/>
    </row>
    <row r="103" spans="1:16" ht="15.75" customHeight="1" x14ac:dyDescent="0.35">
      <c r="A103" s="183"/>
      <c r="B103" s="185" t="s">
        <v>924</v>
      </c>
      <c r="C103" s="192" t="s">
        <v>925</v>
      </c>
      <c r="D103" s="188"/>
      <c r="E103" s="188"/>
      <c r="F103" s="192"/>
      <c r="G103" s="192"/>
      <c r="H103" s="192"/>
      <c r="I103" s="192"/>
      <c r="J103" s="192"/>
      <c r="K103" s="3"/>
      <c r="M103" s="3"/>
      <c r="N103" s="3"/>
      <c r="O103" s="3"/>
      <c r="P103" s="3"/>
    </row>
    <row r="104" spans="1:16" ht="15.75" customHeight="1" x14ac:dyDescent="0.35">
      <c r="A104" s="183"/>
      <c r="B104" s="193">
        <v>2</v>
      </c>
      <c r="C104" s="351" t="s">
        <v>926</v>
      </c>
      <c r="D104" s="340"/>
      <c r="E104" s="340"/>
      <c r="F104" s="340"/>
      <c r="G104" s="340"/>
      <c r="H104" s="340"/>
      <c r="I104" s="340"/>
      <c r="J104" s="333"/>
      <c r="K104" s="3"/>
      <c r="M104" s="3"/>
      <c r="N104" s="3"/>
      <c r="O104" s="3"/>
      <c r="P104" s="3"/>
    </row>
    <row r="105" spans="1:16" ht="15.75" customHeight="1" x14ac:dyDescent="0.35">
      <c r="A105" s="183"/>
      <c r="B105" s="193">
        <v>3</v>
      </c>
      <c r="C105" s="194" t="s">
        <v>927</v>
      </c>
      <c r="D105" s="192"/>
      <c r="E105" s="192"/>
      <c r="F105" s="192"/>
      <c r="G105" s="192"/>
      <c r="H105" s="192"/>
      <c r="I105" s="192"/>
      <c r="J105" s="192"/>
      <c r="K105" s="3"/>
      <c r="M105" s="3"/>
      <c r="N105" s="3"/>
      <c r="O105" s="3"/>
      <c r="P105" s="3"/>
    </row>
    <row r="106" spans="1:16" ht="15.75" customHeight="1" x14ac:dyDescent="0.35">
      <c r="A106" s="183"/>
      <c r="B106" s="193">
        <v>4</v>
      </c>
      <c r="C106" s="194" t="s">
        <v>928</v>
      </c>
      <c r="D106" s="192"/>
      <c r="E106" s="192"/>
      <c r="F106" s="192"/>
      <c r="G106" s="192"/>
      <c r="H106" s="192"/>
      <c r="I106" s="192"/>
      <c r="J106" s="192"/>
      <c r="K106" s="3"/>
      <c r="M106" s="3"/>
      <c r="N106" s="3"/>
      <c r="O106" s="3"/>
      <c r="P106" s="3"/>
    </row>
    <row r="107" spans="1:16" ht="15.75" customHeight="1" x14ac:dyDescent="0.35">
      <c r="A107" s="183"/>
      <c r="B107" s="193">
        <v>5</v>
      </c>
      <c r="C107" s="194" t="s">
        <v>929</v>
      </c>
      <c r="D107" s="192"/>
      <c r="E107" s="192"/>
      <c r="F107" s="192"/>
      <c r="G107" s="192"/>
      <c r="H107" s="192"/>
      <c r="I107" s="192"/>
      <c r="J107" s="192"/>
      <c r="K107" s="3"/>
      <c r="M107" s="3"/>
      <c r="N107" s="3"/>
      <c r="O107" s="3"/>
      <c r="P107" s="3"/>
    </row>
    <row r="108" spans="1:16" ht="15.75" customHeight="1" x14ac:dyDescent="0.35">
      <c r="A108" s="183"/>
      <c r="B108" s="193">
        <v>6</v>
      </c>
      <c r="C108" s="194" t="s">
        <v>930</v>
      </c>
      <c r="D108" s="192"/>
      <c r="E108" s="192"/>
      <c r="F108" s="192"/>
      <c r="G108" s="192"/>
      <c r="H108" s="192"/>
      <c r="I108" s="192"/>
      <c r="J108" s="192"/>
      <c r="K108" s="3"/>
      <c r="M108" s="3"/>
      <c r="N108" s="3"/>
      <c r="O108" s="3"/>
      <c r="P108" s="3"/>
    </row>
    <row r="109" spans="1:16" ht="15.75" customHeight="1" x14ac:dyDescent="0.35">
      <c r="A109" s="183"/>
      <c r="B109" s="193">
        <v>7</v>
      </c>
      <c r="C109" s="351" t="s">
        <v>931</v>
      </c>
      <c r="D109" s="340"/>
      <c r="E109" s="340"/>
      <c r="F109" s="340"/>
      <c r="G109" s="340"/>
      <c r="H109" s="340"/>
      <c r="I109" s="340"/>
      <c r="J109" s="333"/>
      <c r="K109" s="3"/>
      <c r="M109" s="3"/>
      <c r="N109" s="3"/>
      <c r="O109" s="3"/>
      <c r="P109" s="3"/>
    </row>
    <row r="110" spans="1:16" ht="15.75" customHeight="1" x14ac:dyDescent="0.35">
      <c r="A110" s="183"/>
      <c r="B110" s="193">
        <v>8</v>
      </c>
      <c r="C110" s="194" t="s">
        <v>932</v>
      </c>
      <c r="D110" s="188"/>
      <c r="E110" s="188"/>
      <c r="F110" s="188"/>
      <c r="G110" s="188"/>
      <c r="H110" s="188"/>
      <c r="I110" s="188"/>
      <c r="J110" s="188"/>
      <c r="K110" s="3"/>
      <c r="M110" s="3"/>
      <c r="N110" s="3"/>
      <c r="O110" s="3"/>
      <c r="P110" s="3"/>
    </row>
    <row r="111" spans="1:16" ht="15.75" customHeight="1" x14ac:dyDescent="0.35">
      <c r="A111" s="183"/>
      <c r="B111" s="193">
        <v>9</v>
      </c>
      <c r="C111" s="194" t="s">
        <v>933</v>
      </c>
      <c r="D111" s="188"/>
      <c r="E111" s="188"/>
      <c r="F111" s="188"/>
      <c r="G111" s="188"/>
      <c r="H111" s="188"/>
      <c r="I111" s="188"/>
      <c r="J111" s="188"/>
      <c r="K111" s="3"/>
      <c r="M111" s="3"/>
      <c r="N111" s="3"/>
      <c r="O111" s="3"/>
      <c r="P111" s="3"/>
    </row>
    <row r="112" spans="1:16" ht="15.75" customHeight="1" x14ac:dyDescent="0.35">
      <c r="A112" s="3"/>
      <c r="B112" s="5"/>
      <c r="C112" s="3"/>
      <c r="D112" s="3"/>
      <c r="E112" s="3"/>
      <c r="F112" s="3"/>
      <c r="G112" s="3"/>
      <c r="H112" s="3"/>
      <c r="I112" s="3"/>
      <c r="J112" s="3"/>
      <c r="K112" s="3"/>
      <c r="M112" s="3"/>
      <c r="N112" s="3"/>
      <c r="O112" s="3"/>
      <c r="P112" s="3"/>
    </row>
    <row r="113" spans="1:16" ht="15.75" customHeight="1" x14ac:dyDescent="0.35">
      <c r="A113" s="3"/>
      <c r="B113" s="5"/>
      <c r="C113" s="3"/>
      <c r="D113" s="3"/>
      <c r="E113" s="3"/>
      <c r="F113" s="3"/>
      <c r="G113" s="3"/>
      <c r="H113" s="3"/>
      <c r="I113" s="3"/>
      <c r="J113" s="3"/>
      <c r="K113" s="3"/>
      <c r="M113" s="3"/>
      <c r="N113" s="3"/>
      <c r="O113" s="3"/>
      <c r="P113" s="3"/>
    </row>
    <row r="114" spans="1:16" ht="15.75" customHeight="1" x14ac:dyDescent="0.35">
      <c r="A114" s="3"/>
      <c r="B114" s="5"/>
      <c r="C114" s="3"/>
      <c r="D114" s="3"/>
      <c r="E114" s="3"/>
      <c r="F114" s="3"/>
      <c r="G114" s="3"/>
      <c r="H114" s="3"/>
      <c r="I114" s="3"/>
      <c r="J114" s="3"/>
      <c r="K114" s="3"/>
      <c r="M114" s="3"/>
      <c r="N114" s="3"/>
      <c r="O114" s="3"/>
      <c r="P114" s="3"/>
    </row>
    <row r="115" spans="1:16" ht="15.75" customHeight="1" x14ac:dyDescent="0.35">
      <c r="A115" s="3"/>
      <c r="B115" s="5"/>
      <c r="C115" s="3"/>
      <c r="D115" s="3"/>
      <c r="E115" s="3"/>
      <c r="F115" s="3"/>
      <c r="G115" s="3"/>
      <c r="H115" s="3"/>
      <c r="I115" s="3"/>
      <c r="J115" s="3"/>
      <c r="K115" s="3"/>
      <c r="M115" s="3"/>
      <c r="N115" s="3"/>
      <c r="O115" s="3"/>
      <c r="P115" s="3"/>
    </row>
    <row r="116" spans="1:16" ht="15.75" customHeight="1" x14ac:dyDescent="0.35">
      <c r="A116" s="3"/>
      <c r="B116" s="5"/>
      <c r="C116" s="3"/>
      <c r="D116" s="3"/>
      <c r="E116" s="3"/>
      <c r="F116" s="3"/>
      <c r="G116" s="3"/>
      <c r="H116" s="3"/>
      <c r="I116" s="3"/>
      <c r="J116" s="3"/>
      <c r="K116" s="3"/>
      <c r="M116" s="3"/>
      <c r="N116" s="3"/>
      <c r="O116" s="3"/>
      <c r="P116" s="3"/>
    </row>
    <row r="117" spans="1:16" ht="15.75" customHeight="1" x14ac:dyDescent="0.35">
      <c r="A117" s="3"/>
      <c r="B117" s="5"/>
      <c r="C117" s="3"/>
      <c r="D117" s="3"/>
      <c r="E117" s="3"/>
      <c r="F117" s="3"/>
      <c r="G117" s="3"/>
      <c r="H117" s="3"/>
      <c r="I117" s="3"/>
      <c r="J117" s="3"/>
      <c r="K117" s="3"/>
      <c r="M117" s="3"/>
      <c r="N117" s="3"/>
      <c r="O117" s="3"/>
      <c r="P117" s="3"/>
    </row>
    <row r="118" spans="1:16" ht="15.75" customHeight="1" x14ac:dyDescent="0.35">
      <c r="A118" s="3"/>
      <c r="B118" s="5"/>
      <c r="C118" s="3"/>
      <c r="D118" s="3"/>
      <c r="E118" s="3"/>
      <c r="F118" s="3"/>
      <c r="G118" s="3"/>
      <c r="H118" s="3"/>
      <c r="I118" s="3"/>
      <c r="J118" s="3"/>
      <c r="K118" s="3"/>
      <c r="M118" s="3"/>
      <c r="N118" s="3"/>
      <c r="O118" s="3"/>
      <c r="P118" s="3"/>
    </row>
    <row r="119" spans="1:16" ht="15.75" customHeight="1" x14ac:dyDescent="0.35">
      <c r="A119" s="3"/>
      <c r="B119" s="5"/>
      <c r="C119" s="3"/>
      <c r="D119" s="3"/>
      <c r="E119" s="3"/>
      <c r="F119" s="3"/>
      <c r="G119" s="3"/>
      <c r="H119" s="3"/>
      <c r="I119" s="3"/>
      <c r="J119" s="3"/>
      <c r="K119" s="3"/>
      <c r="M119" s="3"/>
      <c r="N119" s="3"/>
      <c r="O119" s="3"/>
      <c r="P119" s="3"/>
    </row>
    <row r="120" spans="1:16" ht="15.75" customHeight="1" x14ac:dyDescent="0.35">
      <c r="A120" s="3"/>
      <c r="B120" s="5"/>
      <c r="C120" s="3"/>
      <c r="D120" s="3"/>
      <c r="E120" s="3"/>
      <c r="F120" s="3"/>
      <c r="G120" s="3"/>
      <c r="H120" s="3"/>
      <c r="I120" s="3"/>
      <c r="J120" s="3"/>
      <c r="K120" s="3"/>
      <c r="M120" s="3"/>
      <c r="N120" s="3"/>
      <c r="O120" s="3"/>
      <c r="P120" s="3"/>
    </row>
    <row r="121" spans="1:16" ht="15.75" customHeight="1" x14ac:dyDescent="0.35">
      <c r="A121" s="3"/>
      <c r="B121" s="5"/>
      <c r="C121" s="3"/>
      <c r="D121" s="3"/>
      <c r="E121" s="3"/>
      <c r="F121" s="3"/>
      <c r="G121" s="3"/>
      <c r="H121" s="3"/>
      <c r="I121" s="3"/>
      <c r="J121" s="3"/>
      <c r="K121" s="3"/>
      <c r="M121" s="3"/>
      <c r="N121" s="3"/>
      <c r="O121" s="3"/>
      <c r="P121" s="3"/>
    </row>
    <row r="122" spans="1:16" ht="15.75" customHeight="1" x14ac:dyDescent="0.35">
      <c r="A122" s="3"/>
      <c r="B122" s="5"/>
      <c r="C122" s="3"/>
      <c r="D122" s="3"/>
      <c r="E122" s="3"/>
      <c r="F122" s="3"/>
      <c r="G122" s="3"/>
      <c r="H122" s="3"/>
      <c r="I122" s="3"/>
      <c r="J122" s="3"/>
      <c r="K122" s="3"/>
      <c r="M122" s="3"/>
      <c r="N122" s="3"/>
      <c r="O122" s="3"/>
      <c r="P122" s="3"/>
    </row>
    <row r="123" spans="1:16" ht="15.75" customHeight="1" x14ac:dyDescent="0.35">
      <c r="A123" s="3"/>
      <c r="B123" s="5"/>
      <c r="C123" s="3"/>
      <c r="D123" s="3"/>
      <c r="E123" s="3"/>
      <c r="F123" s="3"/>
      <c r="G123" s="3"/>
      <c r="H123" s="3"/>
      <c r="I123" s="3"/>
      <c r="J123" s="3"/>
      <c r="K123" s="3"/>
      <c r="M123" s="3"/>
      <c r="N123" s="3"/>
      <c r="O123" s="3"/>
      <c r="P123" s="3"/>
    </row>
    <row r="124" spans="1:16" ht="15.75" customHeight="1" x14ac:dyDescent="0.35">
      <c r="A124" s="3"/>
      <c r="B124" s="5"/>
      <c r="C124" s="3"/>
      <c r="D124" s="3"/>
      <c r="E124" s="3"/>
      <c r="F124" s="3"/>
      <c r="G124" s="3"/>
      <c r="H124" s="3"/>
      <c r="I124" s="3"/>
      <c r="J124" s="3"/>
      <c r="K124" s="3"/>
      <c r="M124" s="3"/>
      <c r="N124" s="3"/>
      <c r="O124" s="3"/>
      <c r="P124" s="3"/>
    </row>
    <row r="125" spans="1:16" ht="15.75" customHeight="1" x14ac:dyDescent="0.35">
      <c r="A125" s="3"/>
      <c r="B125" s="5"/>
      <c r="C125" s="3"/>
      <c r="D125" s="3"/>
      <c r="E125" s="3"/>
      <c r="F125" s="3"/>
      <c r="G125" s="3"/>
      <c r="H125" s="3"/>
      <c r="I125" s="3"/>
      <c r="J125" s="3"/>
      <c r="K125" s="3"/>
      <c r="M125" s="3"/>
      <c r="N125" s="3"/>
      <c r="O125" s="3"/>
      <c r="P125" s="3"/>
    </row>
    <row r="126" spans="1:16" ht="15.75" customHeight="1" x14ac:dyDescent="0.35">
      <c r="A126" s="3"/>
      <c r="B126" s="5"/>
      <c r="C126" s="3"/>
      <c r="D126" s="3"/>
      <c r="E126" s="3"/>
      <c r="F126" s="3"/>
      <c r="G126" s="3"/>
      <c r="H126" s="3"/>
      <c r="I126" s="3"/>
      <c r="J126" s="3"/>
      <c r="K126" s="3"/>
      <c r="M126" s="3"/>
      <c r="N126" s="3"/>
      <c r="O126" s="3"/>
      <c r="P126" s="3"/>
    </row>
    <row r="127" spans="1:16" ht="15.75" customHeight="1" x14ac:dyDescent="0.35">
      <c r="A127" s="3"/>
      <c r="B127" s="5"/>
      <c r="C127" s="3"/>
      <c r="D127" s="3"/>
      <c r="E127" s="3"/>
      <c r="F127" s="3"/>
      <c r="G127" s="3"/>
      <c r="H127" s="3"/>
      <c r="I127" s="3"/>
      <c r="J127" s="3"/>
      <c r="K127" s="3"/>
      <c r="M127" s="3"/>
      <c r="N127" s="3"/>
      <c r="O127" s="3"/>
      <c r="P127" s="3"/>
    </row>
    <row r="128" spans="1:16" ht="15.75" customHeight="1" x14ac:dyDescent="0.35">
      <c r="A128" s="3"/>
      <c r="B128" s="5"/>
      <c r="C128" s="3"/>
      <c r="D128" s="3"/>
      <c r="E128" s="3"/>
      <c r="F128" s="3"/>
      <c r="G128" s="3"/>
      <c r="H128" s="3"/>
      <c r="I128" s="3"/>
      <c r="J128" s="3"/>
      <c r="K128" s="3"/>
      <c r="M128" s="3"/>
      <c r="N128" s="3"/>
      <c r="O128" s="3"/>
      <c r="P128" s="3"/>
    </row>
    <row r="129" spans="1:16" ht="15.75" customHeight="1" x14ac:dyDescent="0.35">
      <c r="A129" s="3"/>
      <c r="B129" s="5"/>
      <c r="C129" s="3"/>
      <c r="D129" s="3"/>
      <c r="E129" s="3"/>
      <c r="F129" s="3"/>
      <c r="G129" s="3"/>
      <c r="H129" s="3"/>
      <c r="I129" s="3"/>
      <c r="J129" s="3"/>
      <c r="K129" s="3"/>
      <c r="M129" s="3"/>
      <c r="N129" s="3"/>
      <c r="O129" s="3"/>
      <c r="P129" s="3"/>
    </row>
    <row r="130" spans="1:16" ht="15.75" customHeight="1" x14ac:dyDescent="0.35">
      <c r="A130" s="3"/>
      <c r="B130" s="5"/>
      <c r="C130" s="3"/>
      <c r="D130" s="3"/>
      <c r="E130" s="3"/>
      <c r="F130" s="3"/>
      <c r="G130" s="3"/>
      <c r="H130" s="3"/>
      <c r="I130" s="3"/>
      <c r="J130" s="3"/>
      <c r="K130" s="3"/>
      <c r="M130" s="3"/>
      <c r="N130" s="3"/>
      <c r="O130" s="3"/>
      <c r="P130" s="3"/>
    </row>
    <row r="131" spans="1:16" ht="15.75" customHeight="1" x14ac:dyDescent="0.35">
      <c r="A131" s="3"/>
      <c r="B131" s="5"/>
      <c r="C131" s="3"/>
      <c r="D131" s="3"/>
      <c r="E131" s="3"/>
      <c r="F131" s="3"/>
      <c r="G131" s="3"/>
      <c r="H131" s="3"/>
      <c r="I131" s="3"/>
      <c r="J131" s="3"/>
      <c r="K131" s="3"/>
      <c r="M131" s="3"/>
      <c r="N131" s="3"/>
      <c r="O131" s="3"/>
      <c r="P131" s="3"/>
    </row>
    <row r="132" spans="1:16" ht="15.75" customHeight="1" x14ac:dyDescent="0.35">
      <c r="A132" s="3"/>
      <c r="B132" s="5"/>
      <c r="C132" s="3"/>
      <c r="D132" s="3"/>
      <c r="E132" s="3"/>
      <c r="F132" s="3"/>
      <c r="G132" s="3"/>
      <c r="H132" s="3"/>
      <c r="I132" s="3"/>
      <c r="J132" s="3"/>
      <c r="K132" s="3"/>
      <c r="M132" s="3"/>
      <c r="N132" s="3"/>
      <c r="O132" s="3"/>
      <c r="P132" s="3"/>
    </row>
    <row r="133" spans="1:16" ht="15.75" customHeight="1" x14ac:dyDescent="0.35">
      <c r="A133" s="3"/>
      <c r="B133" s="5"/>
      <c r="C133" s="3"/>
      <c r="D133" s="3"/>
      <c r="E133" s="3"/>
      <c r="F133" s="3"/>
      <c r="G133" s="3"/>
      <c r="H133" s="3"/>
      <c r="I133" s="3"/>
      <c r="J133" s="3"/>
      <c r="K133" s="3"/>
      <c r="M133" s="3"/>
      <c r="N133" s="3"/>
      <c r="O133" s="3"/>
      <c r="P133" s="3"/>
    </row>
    <row r="134" spans="1:16" ht="15.75" customHeight="1" x14ac:dyDescent="0.35">
      <c r="A134" s="3"/>
      <c r="B134" s="5"/>
      <c r="C134" s="3"/>
      <c r="D134" s="3"/>
      <c r="E134" s="3"/>
      <c r="F134" s="3"/>
      <c r="G134" s="3"/>
      <c r="H134" s="3"/>
      <c r="I134" s="3"/>
      <c r="J134" s="3"/>
      <c r="K134" s="3"/>
      <c r="M134" s="3"/>
      <c r="N134" s="3"/>
      <c r="O134" s="3"/>
      <c r="P134" s="3"/>
    </row>
    <row r="135" spans="1:16" ht="15.75" customHeight="1" x14ac:dyDescent="0.35">
      <c r="A135" s="3"/>
      <c r="B135" s="5"/>
      <c r="C135" s="3"/>
      <c r="D135" s="3"/>
      <c r="E135" s="3"/>
      <c r="F135" s="3"/>
      <c r="G135" s="3"/>
      <c r="H135" s="3"/>
      <c r="I135" s="3"/>
      <c r="J135" s="3"/>
      <c r="K135" s="3"/>
      <c r="M135" s="3"/>
      <c r="N135" s="3"/>
      <c r="O135" s="3"/>
      <c r="P135" s="3"/>
    </row>
    <row r="136" spans="1:16" ht="15.75" customHeight="1" x14ac:dyDescent="0.35">
      <c r="A136" s="3"/>
      <c r="B136" s="5"/>
      <c r="C136" s="3"/>
      <c r="D136" s="3"/>
      <c r="E136" s="3"/>
      <c r="F136" s="3"/>
      <c r="G136" s="3"/>
      <c r="H136" s="3"/>
      <c r="I136" s="3"/>
      <c r="J136" s="3"/>
      <c r="K136" s="3"/>
      <c r="M136" s="3"/>
      <c r="N136" s="3"/>
      <c r="O136" s="3"/>
      <c r="P136" s="3"/>
    </row>
    <row r="137" spans="1:16" ht="15.75" customHeight="1" x14ac:dyDescent="0.35">
      <c r="A137" s="3"/>
      <c r="B137" s="5"/>
      <c r="C137" s="3"/>
      <c r="D137" s="3"/>
      <c r="E137" s="3"/>
      <c r="F137" s="3"/>
      <c r="G137" s="3"/>
      <c r="H137" s="3"/>
      <c r="I137" s="3"/>
      <c r="J137" s="3"/>
      <c r="K137" s="3"/>
      <c r="M137" s="3"/>
      <c r="N137" s="3"/>
      <c r="O137" s="3"/>
      <c r="P137" s="3"/>
    </row>
    <row r="138" spans="1:16" ht="15.75" customHeight="1" x14ac:dyDescent="0.35">
      <c r="A138" s="3"/>
      <c r="B138" s="5"/>
      <c r="C138" s="3"/>
      <c r="D138" s="3"/>
      <c r="E138" s="3"/>
      <c r="F138" s="3"/>
      <c r="G138" s="3"/>
      <c r="H138" s="3"/>
      <c r="I138" s="3"/>
      <c r="J138" s="3"/>
      <c r="K138" s="3"/>
      <c r="M138" s="3"/>
      <c r="N138" s="3"/>
      <c r="O138" s="3"/>
      <c r="P138" s="3"/>
    </row>
    <row r="139" spans="1:16" ht="15.75" customHeight="1" x14ac:dyDescent="0.35">
      <c r="A139" s="3"/>
      <c r="B139" s="5"/>
      <c r="C139" s="3"/>
      <c r="D139" s="3"/>
      <c r="E139" s="3"/>
      <c r="F139" s="3"/>
      <c r="G139" s="3"/>
      <c r="H139" s="3"/>
      <c r="I139" s="3"/>
      <c r="J139" s="3"/>
      <c r="K139" s="3"/>
      <c r="M139" s="3"/>
      <c r="N139" s="3"/>
      <c r="O139" s="3"/>
      <c r="P139" s="3"/>
    </row>
    <row r="140" spans="1:16" ht="15.75" customHeight="1" x14ac:dyDescent="0.35">
      <c r="A140" s="3"/>
      <c r="B140" s="5"/>
      <c r="C140" s="3"/>
      <c r="D140" s="3"/>
      <c r="E140" s="3"/>
      <c r="F140" s="3"/>
      <c r="G140" s="3"/>
      <c r="H140" s="3"/>
      <c r="I140" s="3"/>
      <c r="J140" s="3"/>
      <c r="K140" s="3"/>
      <c r="M140" s="3"/>
      <c r="N140" s="3"/>
      <c r="O140" s="3"/>
      <c r="P140" s="3"/>
    </row>
    <row r="141" spans="1:16" ht="15.75" customHeight="1" x14ac:dyDescent="0.35">
      <c r="A141" s="3"/>
      <c r="B141" s="5"/>
      <c r="C141" s="3"/>
      <c r="D141" s="3"/>
      <c r="E141" s="3"/>
      <c r="F141" s="3"/>
      <c r="G141" s="3"/>
      <c r="H141" s="3"/>
      <c r="I141" s="3"/>
      <c r="J141" s="3"/>
      <c r="K141" s="3"/>
      <c r="M141" s="3"/>
      <c r="N141" s="3"/>
      <c r="O141" s="3"/>
      <c r="P141" s="3"/>
    </row>
    <row r="142" spans="1:16" ht="15.75" customHeight="1" x14ac:dyDescent="0.35">
      <c r="A142" s="3"/>
      <c r="B142" s="5"/>
      <c r="C142" s="3"/>
      <c r="D142" s="3"/>
      <c r="E142" s="3"/>
      <c r="F142" s="3"/>
      <c r="G142" s="3"/>
      <c r="H142" s="3"/>
      <c r="I142" s="3"/>
      <c r="J142" s="3"/>
      <c r="K142" s="3"/>
      <c r="M142" s="3"/>
      <c r="N142" s="3"/>
      <c r="O142" s="3"/>
      <c r="P142" s="3"/>
    </row>
    <row r="143" spans="1:16" ht="15.75" customHeight="1" x14ac:dyDescent="0.35">
      <c r="A143" s="3"/>
      <c r="B143" s="5"/>
      <c r="C143" s="3"/>
      <c r="D143" s="3"/>
      <c r="E143" s="3"/>
      <c r="F143" s="3"/>
      <c r="G143" s="3"/>
      <c r="H143" s="3"/>
      <c r="I143" s="3"/>
      <c r="J143" s="3"/>
      <c r="K143" s="3"/>
      <c r="M143" s="3"/>
      <c r="N143" s="3"/>
      <c r="O143" s="3"/>
      <c r="P143" s="3"/>
    </row>
    <row r="144" spans="1:16" ht="15.75" customHeight="1" x14ac:dyDescent="0.35">
      <c r="A144" s="3"/>
      <c r="B144" s="5"/>
      <c r="C144" s="3"/>
      <c r="D144" s="3"/>
      <c r="E144" s="3"/>
      <c r="F144" s="3"/>
      <c r="G144" s="3"/>
      <c r="H144" s="3"/>
      <c r="I144" s="3"/>
      <c r="J144" s="3"/>
      <c r="K144" s="3"/>
      <c r="M144" s="3"/>
      <c r="N144" s="3"/>
      <c r="O144" s="3"/>
      <c r="P144" s="3"/>
    </row>
    <row r="145" spans="1:16" ht="15.75" customHeight="1" x14ac:dyDescent="0.35">
      <c r="A145" s="3"/>
      <c r="B145" s="5"/>
      <c r="C145" s="3"/>
      <c r="D145" s="3"/>
      <c r="E145" s="3"/>
      <c r="F145" s="3"/>
      <c r="G145" s="3"/>
      <c r="H145" s="3"/>
      <c r="I145" s="3"/>
      <c r="J145" s="3"/>
      <c r="K145" s="3"/>
      <c r="M145" s="3"/>
      <c r="N145" s="3"/>
      <c r="O145" s="3"/>
      <c r="P145" s="3"/>
    </row>
    <row r="146" spans="1:16" ht="15.75" customHeight="1" x14ac:dyDescent="0.35">
      <c r="A146" s="3"/>
      <c r="B146" s="5"/>
      <c r="C146" s="3"/>
      <c r="D146" s="3"/>
      <c r="E146" s="3"/>
      <c r="F146" s="3"/>
      <c r="G146" s="3"/>
      <c r="H146" s="3"/>
      <c r="I146" s="3"/>
      <c r="J146" s="3"/>
      <c r="K146" s="3"/>
      <c r="M146" s="3"/>
      <c r="N146" s="3"/>
      <c r="O146" s="3"/>
      <c r="P146" s="3"/>
    </row>
    <row r="147" spans="1:16" ht="15.75" customHeight="1" x14ac:dyDescent="0.35">
      <c r="A147" s="3"/>
      <c r="B147" s="5"/>
      <c r="C147" s="3"/>
      <c r="D147" s="3"/>
      <c r="E147" s="3"/>
      <c r="F147" s="3"/>
      <c r="G147" s="3"/>
      <c r="H147" s="3"/>
      <c r="I147" s="3"/>
      <c r="J147" s="3"/>
      <c r="K147" s="3"/>
      <c r="M147" s="3"/>
      <c r="N147" s="3"/>
      <c r="O147" s="3"/>
      <c r="P147" s="3"/>
    </row>
    <row r="148" spans="1:16" ht="15.75" customHeight="1" x14ac:dyDescent="0.35">
      <c r="A148" s="3"/>
      <c r="B148" s="5"/>
      <c r="C148" s="3"/>
      <c r="D148" s="3"/>
      <c r="E148" s="3"/>
      <c r="F148" s="3"/>
      <c r="G148" s="3"/>
      <c r="H148" s="3"/>
      <c r="I148" s="3"/>
      <c r="J148" s="3"/>
      <c r="K148" s="3"/>
      <c r="M148" s="3"/>
      <c r="N148" s="3"/>
      <c r="O148" s="3"/>
      <c r="P148" s="3"/>
    </row>
    <row r="149" spans="1:16" ht="15.75" customHeight="1" x14ac:dyDescent="0.35">
      <c r="A149" s="3"/>
      <c r="B149" s="5"/>
      <c r="C149" s="3"/>
      <c r="D149" s="3"/>
      <c r="E149" s="3"/>
      <c r="F149" s="3"/>
      <c r="G149" s="3"/>
      <c r="H149" s="3"/>
      <c r="I149" s="3"/>
      <c r="J149" s="3"/>
      <c r="K149" s="3"/>
      <c r="M149" s="3"/>
      <c r="N149" s="3"/>
      <c r="O149" s="3"/>
      <c r="P149" s="3"/>
    </row>
    <row r="150" spans="1:16" ht="15.75" customHeight="1" x14ac:dyDescent="0.35">
      <c r="A150" s="3"/>
      <c r="B150" s="5"/>
      <c r="C150" s="3"/>
      <c r="D150" s="3"/>
      <c r="E150" s="3"/>
      <c r="F150" s="3"/>
      <c r="G150" s="3"/>
      <c r="H150" s="3"/>
      <c r="I150" s="3"/>
      <c r="J150" s="3"/>
      <c r="K150" s="3"/>
      <c r="M150" s="3"/>
      <c r="N150" s="3"/>
      <c r="O150" s="3"/>
      <c r="P150" s="3"/>
    </row>
    <row r="151" spans="1:16" ht="15.75" customHeight="1" x14ac:dyDescent="0.35">
      <c r="A151" s="3"/>
      <c r="B151" s="5"/>
      <c r="C151" s="3"/>
      <c r="D151" s="3"/>
      <c r="E151" s="3"/>
      <c r="F151" s="3"/>
      <c r="G151" s="3"/>
      <c r="H151" s="3"/>
      <c r="I151" s="3"/>
      <c r="J151" s="3"/>
      <c r="K151" s="3"/>
      <c r="M151" s="3"/>
      <c r="N151" s="3"/>
      <c r="O151" s="3"/>
      <c r="P151" s="3"/>
    </row>
    <row r="152" spans="1:16" ht="15.75" customHeight="1" x14ac:dyDescent="0.35">
      <c r="A152" s="3"/>
      <c r="B152" s="5"/>
      <c r="C152" s="3"/>
      <c r="D152" s="3"/>
      <c r="E152" s="3"/>
      <c r="F152" s="3"/>
      <c r="G152" s="3"/>
      <c r="H152" s="3"/>
      <c r="I152" s="3"/>
      <c r="J152" s="3"/>
      <c r="K152" s="3"/>
      <c r="M152" s="3"/>
      <c r="N152" s="3"/>
      <c r="O152" s="3"/>
      <c r="P152" s="3"/>
    </row>
    <row r="153" spans="1:16" ht="15.75" customHeight="1" x14ac:dyDescent="0.35">
      <c r="A153" s="3"/>
      <c r="B153" s="5"/>
      <c r="C153" s="3"/>
      <c r="D153" s="3"/>
      <c r="E153" s="3"/>
      <c r="F153" s="3"/>
      <c r="G153" s="3"/>
      <c r="H153" s="3"/>
      <c r="I153" s="3"/>
      <c r="J153" s="3"/>
      <c r="K153" s="3"/>
      <c r="M153" s="3"/>
      <c r="N153" s="3"/>
      <c r="O153" s="3"/>
      <c r="P153" s="3"/>
    </row>
    <row r="154" spans="1:16" ht="15.75" customHeight="1" x14ac:dyDescent="0.35">
      <c r="A154" s="3"/>
      <c r="B154" s="5"/>
      <c r="C154" s="3"/>
      <c r="D154" s="3"/>
      <c r="E154" s="3"/>
      <c r="F154" s="3"/>
      <c r="G154" s="3"/>
      <c r="H154" s="3"/>
      <c r="I154" s="3"/>
      <c r="J154" s="3"/>
      <c r="K154" s="3"/>
      <c r="M154" s="3"/>
      <c r="N154" s="3"/>
      <c r="O154" s="3"/>
      <c r="P154" s="3"/>
    </row>
    <row r="155" spans="1:16" ht="15.75" customHeight="1" x14ac:dyDescent="0.35">
      <c r="A155" s="3"/>
      <c r="B155" s="5"/>
      <c r="C155" s="3"/>
      <c r="D155" s="3"/>
      <c r="E155" s="3"/>
      <c r="F155" s="3"/>
      <c r="G155" s="3"/>
      <c r="H155" s="3"/>
      <c r="I155" s="3"/>
      <c r="J155" s="3"/>
      <c r="K155" s="3"/>
      <c r="M155" s="3"/>
      <c r="N155" s="3"/>
      <c r="O155" s="3"/>
      <c r="P155" s="3"/>
    </row>
    <row r="156" spans="1:16" ht="15.75" customHeight="1" x14ac:dyDescent="0.35">
      <c r="A156" s="3"/>
      <c r="B156" s="5"/>
      <c r="C156" s="3"/>
      <c r="D156" s="3"/>
      <c r="E156" s="3"/>
      <c r="F156" s="3"/>
      <c r="G156" s="3"/>
      <c r="H156" s="3"/>
      <c r="I156" s="3"/>
      <c r="J156" s="3"/>
      <c r="K156" s="3"/>
      <c r="M156" s="3"/>
      <c r="N156" s="3"/>
      <c r="O156" s="3"/>
      <c r="P156" s="3"/>
    </row>
    <row r="157" spans="1:16" ht="15.75" customHeight="1" x14ac:dyDescent="0.35">
      <c r="A157" s="3"/>
      <c r="B157" s="5"/>
      <c r="C157" s="3"/>
      <c r="D157" s="3"/>
      <c r="E157" s="3"/>
      <c r="F157" s="3"/>
      <c r="G157" s="3"/>
      <c r="H157" s="3"/>
      <c r="I157" s="3"/>
      <c r="J157" s="3"/>
      <c r="K157" s="3"/>
      <c r="M157" s="3"/>
      <c r="N157" s="3"/>
      <c r="O157" s="3"/>
      <c r="P157" s="3"/>
    </row>
    <row r="158" spans="1:16" ht="15.75" customHeight="1" x14ac:dyDescent="0.35">
      <c r="A158" s="3"/>
      <c r="B158" s="5"/>
      <c r="C158" s="3"/>
      <c r="D158" s="3"/>
      <c r="E158" s="3"/>
      <c r="F158" s="3"/>
      <c r="G158" s="3"/>
      <c r="H158" s="3"/>
      <c r="I158" s="3"/>
      <c r="J158" s="3"/>
      <c r="K158" s="3"/>
      <c r="M158" s="3"/>
      <c r="N158" s="3"/>
      <c r="O158" s="3"/>
      <c r="P158" s="3"/>
    </row>
    <row r="159" spans="1:16" ht="15.75" customHeight="1" x14ac:dyDescent="0.35">
      <c r="A159" s="3"/>
      <c r="B159" s="5"/>
      <c r="C159" s="3"/>
      <c r="D159" s="3"/>
      <c r="E159" s="3"/>
      <c r="F159" s="3"/>
      <c r="G159" s="3"/>
      <c r="H159" s="3"/>
      <c r="I159" s="3"/>
      <c r="J159" s="3"/>
      <c r="K159" s="3"/>
      <c r="M159" s="3"/>
      <c r="N159" s="3"/>
      <c r="O159" s="3"/>
      <c r="P159" s="3"/>
    </row>
    <row r="160" spans="1:16" ht="15.75" customHeight="1" x14ac:dyDescent="0.35">
      <c r="A160" s="3"/>
      <c r="B160" s="5"/>
      <c r="C160" s="3"/>
      <c r="D160" s="3"/>
      <c r="E160" s="3"/>
      <c r="F160" s="3"/>
      <c r="G160" s="3"/>
      <c r="H160" s="3"/>
      <c r="I160" s="3"/>
      <c r="J160" s="3"/>
      <c r="K160" s="3"/>
      <c r="M160" s="3"/>
      <c r="N160" s="3"/>
      <c r="O160" s="3"/>
      <c r="P160" s="3"/>
    </row>
    <row r="161" spans="1:16" ht="15.75" customHeight="1" x14ac:dyDescent="0.35">
      <c r="A161" s="3"/>
      <c r="B161" s="5"/>
      <c r="C161" s="3"/>
      <c r="D161" s="3"/>
      <c r="E161" s="3"/>
      <c r="F161" s="3"/>
      <c r="G161" s="3"/>
      <c r="H161" s="3"/>
      <c r="I161" s="3"/>
      <c r="J161" s="3"/>
      <c r="K161" s="3"/>
      <c r="M161" s="3"/>
      <c r="N161" s="3"/>
      <c r="O161" s="3"/>
      <c r="P161" s="3"/>
    </row>
    <row r="162" spans="1:16" ht="15.75" customHeight="1" x14ac:dyDescent="0.35">
      <c r="A162" s="3"/>
      <c r="B162" s="5"/>
      <c r="C162" s="3"/>
      <c r="D162" s="3"/>
      <c r="E162" s="3"/>
      <c r="F162" s="3"/>
      <c r="G162" s="3"/>
      <c r="H162" s="3"/>
      <c r="I162" s="3"/>
      <c r="J162" s="3"/>
      <c r="K162" s="3"/>
      <c r="M162" s="3"/>
      <c r="N162" s="3"/>
      <c r="O162" s="3"/>
      <c r="P162" s="3"/>
    </row>
    <row r="163" spans="1:16" ht="15.75" customHeight="1" x14ac:dyDescent="0.35">
      <c r="A163" s="3"/>
      <c r="B163" s="5"/>
      <c r="C163" s="3"/>
      <c r="D163" s="3"/>
      <c r="E163" s="3"/>
      <c r="F163" s="3"/>
      <c r="G163" s="3"/>
      <c r="H163" s="3"/>
      <c r="I163" s="3"/>
      <c r="J163" s="3"/>
      <c r="K163" s="3"/>
      <c r="M163" s="3"/>
      <c r="N163" s="3"/>
      <c r="O163" s="3"/>
      <c r="P163" s="3"/>
    </row>
    <row r="164" spans="1:16" ht="15.75" customHeight="1" x14ac:dyDescent="0.35">
      <c r="A164" s="3"/>
      <c r="B164" s="5"/>
      <c r="C164" s="3"/>
      <c r="D164" s="3"/>
      <c r="E164" s="3"/>
      <c r="F164" s="3"/>
      <c r="G164" s="3"/>
      <c r="H164" s="3"/>
      <c r="I164" s="3"/>
      <c r="J164" s="3"/>
      <c r="K164" s="3"/>
      <c r="M164" s="3"/>
      <c r="N164" s="3"/>
      <c r="O164" s="3"/>
      <c r="P164" s="3"/>
    </row>
    <row r="165" spans="1:16" ht="15.75" customHeight="1" x14ac:dyDescent="0.35">
      <c r="A165" s="3"/>
      <c r="B165" s="5"/>
      <c r="C165" s="3"/>
      <c r="D165" s="3"/>
      <c r="E165" s="3"/>
      <c r="F165" s="3"/>
      <c r="G165" s="3"/>
      <c r="H165" s="3"/>
      <c r="I165" s="3"/>
      <c r="J165" s="3"/>
      <c r="K165" s="3"/>
      <c r="M165" s="3"/>
      <c r="N165" s="3"/>
      <c r="O165" s="3"/>
      <c r="P165" s="3"/>
    </row>
    <row r="166" spans="1:16" ht="15.75" customHeight="1" x14ac:dyDescent="0.35">
      <c r="A166" s="3"/>
      <c r="B166" s="5"/>
      <c r="C166" s="3"/>
      <c r="D166" s="3"/>
      <c r="E166" s="3"/>
      <c r="F166" s="3"/>
      <c r="G166" s="3"/>
      <c r="H166" s="3"/>
      <c r="I166" s="3"/>
      <c r="J166" s="3"/>
      <c r="K166" s="3"/>
      <c r="M166" s="3"/>
      <c r="N166" s="3"/>
      <c r="O166" s="3"/>
      <c r="P166" s="3"/>
    </row>
    <row r="167" spans="1:16" ht="15.75" customHeight="1" x14ac:dyDescent="0.35">
      <c r="A167" s="3"/>
      <c r="B167" s="5"/>
      <c r="C167" s="3"/>
      <c r="D167" s="3"/>
      <c r="E167" s="3"/>
      <c r="F167" s="3"/>
      <c r="G167" s="3"/>
      <c r="H167" s="3"/>
      <c r="I167" s="3"/>
      <c r="J167" s="3"/>
      <c r="K167" s="3"/>
      <c r="M167" s="3"/>
      <c r="N167" s="3"/>
      <c r="O167" s="3"/>
      <c r="P167" s="3"/>
    </row>
    <row r="168" spans="1:16" ht="15.75" customHeight="1" x14ac:dyDescent="0.35">
      <c r="A168" s="3"/>
      <c r="B168" s="5"/>
      <c r="C168" s="3"/>
      <c r="D168" s="3"/>
      <c r="E168" s="3"/>
      <c r="F168" s="3"/>
      <c r="G168" s="3"/>
      <c r="H168" s="3"/>
      <c r="I168" s="3"/>
      <c r="J168" s="3"/>
      <c r="K168" s="3"/>
      <c r="M168" s="3"/>
      <c r="N168" s="3"/>
      <c r="O168" s="3"/>
      <c r="P168" s="3"/>
    </row>
    <row r="169" spans="1:16" ht="15.75" customHeight="1" x14ac:dyDescent="0.35">
      <c r="A169" s="3"/>
      <c r="B169" s="5"/>
      <c r="C169" s="3"/>
      <c r="D169" s="3"/>
      <c r="E169" s="3"/>
      <c r="F169" s="3"/>
      <c r="G169" s="3"/>
      <c r="H169" s="3"/>
      <c r="I169" s="3"/>
      <c r="J169" s="3"/>
      <c r="K169" s="3"/>
      <c r="M169" s="3"/>
      <c r="N169" s="3"/>
      <c r="O169" s="3"/>
      <c r="P169" s="3"/>
    </row>
    <row r="170" spans="1:16" ht="15.75" customHeight="1" x14ac:dyDescent="0.35">
      <c r="A170" s="3"/>
      <c r="B170" s="5"/>
      <c r="C170" s="3"/>
      <c r="D170" s="3"/>
      <c r="E170" s="3"/>
      <c r="F170" s="3"/>
      <c r="G170" s="3"/>
      <c r="H170" s="3"/>
      <c r="I170" s="3"/>
      <c r="J170" s="3"/>
      <c r="K170" s="3"/>
      <c r="M170" s="3"/>
      <c r="N170" s="3"/>
      <c r="O170" s="3"/>
      <c r="P170" s="3"/>
    </row>
    <row r="171" spans="1:16" ht="15.75" customHeight="1" x14ac:dyDescent="0.35">
      <c r="A171" s="3"/>
      <c r="B171" s="5"/>
      <c r="C171" s="3"/>
      <c r="D171" s="3"/>
      <c r="E171" s="3"/>
      <c r="F171" s="3"/>
      <c r="G171" s="3"/>
      <c r="H171" s="3"/>
      <c r="I171" s="3"/>
      <c r="J171" s="3"/>
      <c r="K171" s="3"/>
      <c r="M171" s="3"/>
      <c r="N171" s="3"/>
      <c r="O171" s="3"/>
      <c r="P171" s="3"/>
    </row>
    <row r="172" spans="1:16" ht="15.75" customHeight="1" x14ac:dyDescent="0.35">
      <c r="A172" s="3"/>
      <c r="B172" s="5"/>
      <c r="C172" s="3"/>
      <c r="D172" s="3"/>
      <c r="E172" s="3"/>
      <c r="F172" s="3"/>
      <c r="G172" s="3"/>
      <c r="H172" s="3"/>
      <c r="I172" s="3"/>
      <c r="J172" s="3"/>
      <c r="K172" s="3"/>
      <c r="M172" s="3"/>
      <c r="N172" s="3"/>
      <c r="O172" s="3"/>
      <c r="P172" s="3"/>
    </row>
    <row r="173" spans="1:16" ht="15.75" customHeight="1" x14ac:dyDescent="0.35">
      <c r="A173" s="3"/>
      <c r="B173" s="5"/>
      <c r="C173" s="3"/>
      <c r="D173" s="3"/>
      <c r="E173" s="3"/>
      <c r="F173" s="3"/>
      <c r="G173" s="3"/>
      <c r="H173" s="3"/>
      <c r="I173" s="3"/>
      <c r="J173" s="3"/>
      <c r="K173" s="3"/>
      <c r="M173" s="3"/>
      <c r="N173" s="3"/>
      <c r="O173" s="3"/>
      <c r="P173" s="3"/>
    </row>
    <row r="174" spans="1:16" ht="15.75" customHeight="1" x14ac:dyDescent="0.35">
      <c r="A174" s="3"/>
      <c r="B174" s="5"/>
      <c r="C174" s="3"/>
      <c r="D174" s="3"/>
      <c r="E174" s="3"/>
      <c r="F174" s="3"/>
      <c r="G174" s="3"/>
      <c r="H174" s="3"/>
      <c r="I174" s="3"/>
      <c r="J174" s="3"/>
      <c r="K174" s="3"/>
      <c r="M174" s="3"/>
      <c r="N174" s="3"/>
      <c r="O174" s="3"/>
      <c r="P174" s="3"/>
    </row>
    <row r="175" spans="1:16" ht="15.75" customHeight="1" x14ac:dyDescent="0.35">
      <c r="A175" s="3"/>
      <c r="B175" s="5"/>
      <c r="C175" s="3"/>
      <c r="D175" s="3"/>
      <c r="E175" s="3"/>
      <c r="F175" s="3"/>
      <c r="G175" s="3"/>
      <c r="H175" s="3"/>
      <c r="I175" s="3"/>
      <c r="J175" s="3"/>
      <c r="K175" s="3"/>
      <c r="M175" s="3"/>
      <c r="N175" s="3"/>
      <c r="O175" s="3"/>
      <c r="P175" s="3"/>
    </row>
    <row r="176" spans="1:16" ht="15.75" customHeight="1" x14ac:dyDescent="0.35">
      <c r="A176" s="3"/>
      <c r="B176" s="5"/>
      <c r="C176" s="3"/>
      <c r="D176" s="3"/>
      <c r="E176" s="3"/>
      <c r="F176" s="3"/>
      <c r="G176" s="3"/>
      <c r="H176" s="3"/>
      <c r="I176" s="3"/>
      <c r="J176" s="3"/>
      <c r="K176" s="3"/>
      <c r="M176" s="3"/>
      <c r="N176" s="3"/>
      <c r="O176" s="3"/>
      <c r="P176" s="3"/>
    </row>
    <row r="177" spans="1:16" ht="15.75" customHeight="1" x14ac:dyDescent="0.35">
      <c r="A177" s="3"/>
      <c r="B177" s="5"/>
      <c r="C177" s="3"/>
      <c r="D177" s="3"/>
      <c r="E177" s="3"/>
      <c r="F177" s="3"/>
      <c r="G177" s="3"/>
      <c r="H177" s="3"/>
      <c r="I177" s="3"/>
      <c r="J177" s="3"/>
      <c r="K177" s="3"/>
      <c r="M177" s="3"/>
      <c r="N177" s="3"/>
      <c r="O177" s="3"/>
      <c r="P177" s="3"/>
    </row>
    <row r="178" spans="1:16" ht="15.75" customHeight="1" x14ac:dyDescent="0.35">
      <c r="A178" s="3"/>
      <c r="B178" s="5"/>
      <c r="C178" s="3"/>
      <c r="D178" s="3"/>
      <c r="E178" s="3"/>
      <c r="F178" s="3"/>
      <c r="G178" s="3"/>
      <c r="H178" s="3"/>
      <c r="I178" s="3"/>
      <c r="J178" s="3"/>
      <c r="K178" s="3"/>
      <c r="M178" s="3"/>
      <c r="N178" s="3"/>
      <c r="O178" s="3"/>
      <c r="P178" s="3"/>
    </row>
    <row r="179" spans="1:16" ht="15.75" customHeight="1" x14ac:dyDescent="0.35">
      <c r="A179" s="3"/>
      <c r="B179" s="5"/>
      <c r="C179" s="3"/>
      <c r="D179" s="3"/>
      <c r="E179" s="3"/>
      <c r="F179" s="3"/>
      <c r="G179" s="3"/>
      <c r="H179" s="3"/>
      <c r="I179" s="3"/>
      <c r="J179" s="3"/>
      <c r="K179" s="3"/>
      <c r="M179" s="3"/>
      <c r="N179" s="3"/>
      <c r="O179" s="3"/>
      <c r="P179" s="3"/>
    </row>
    <row r="180" spans="1:16" ht="15.75" customHeight="1" x14ac:dyDescent="0.35">
      <c r="A180" s="3"/>
      <c r="B180" s="5"/>
      <c r="C180" s="3"/>
      <c r="D180" s="3"/>
      <c r="E180" s="3"/>
      <c r="F180" s="3"/>
      <c r="G180" s="3"/>
      <c r="H180" s="3"/>
      <c r="I180" s="3"/>
      <c r="J180" s="3"/>
      <c r="K180" s="3"/>
      <c r="M180" s="3"/>
      <c r="N180" s="3"/>
      <c r="O180" s="3"/>
      <c r="P180" s="3"/>
    </row>
    <row r="181" spans="1:16" ht="15.75" customHeight="1" x14ac:dyDescent="0.35">
      <c r="A181" s="3"/>
      <c r="B181" s="5"/>
      <c r="C181" s="3"/>
      <c r="D181" s="3"/>
      <c r="E181" s="3"/>
      <c r="F181" s="3"/>
      <c r="G181" s="3"/>
      <c r="H181" s="3"/>
      <c r="I181" s="3"/>
      <c r="J181" s="3"/>
      <c r="K181" s="3"/>
      <c r="M181" s="3"/>
      <c r="N181" s="3"/>
      <c r="O181" s="3"/>
      <c r="P181" s="3"/>
    </row>
    <row r="182" spans="1:16" ht="15.75" customHeight="1" x14ac:dyDescent="0.35">
      <c r="A182" s="3"/>
      <c r="B182" s="5"/>
      <c r="C182" s="3"/>
      <c r="D182" s="3"/>
      <c r="E182" s="3"/>
      <c r="F182" s="3"/>
      <c r="G182" s="3"/>
      <c r="H182" s="3"/>
      <c r="I182" s="3"/>
      <c r="J182" s="3"/>
      <c r="K182" s="3"/>
      <c r="M182" s="3"/>
      <c r="N182" s="3"/>
      <c r="O182" s="3"/>
      <c r="P182" s="3"/>
    </row>
    <row r="183" spans="1:16" ht="15.75" customHeight="1" x14ac:dyDescent="0.35">
      <c r="A183" s="3"/>
      <c r="B183" s="5"/>
      <c r="C183" s="3"/>
      <c r="D183" s="3"/>
      <c r="E183" s="3"/>
      <c r="F183" s="3"/>
      <c r="G183" s="3"/>
      <c r="H183" s="3"/>
      <c r="I183" s="3"/>
      <c r="J183" s="3"/>
      <c r="K183" s="3"/>
      <c r="M183" s="3"/>
      <c r="N183" s="3"/>
      <c r="O183" s="3"/>
      <c r="P183" s="3"/>
    </row>
    <row r="184" spans="1:16" ht="15.75" customHeight="1" x14ac:dyDescent="0.35">
      <c r="A184" s="3"/>
      <c r="B184" s="5"/>
      <c r="C184" s="3"/>
      <c r="D184" s="3"/>
      <c r="E184" s="3"/>
      <c r="F184" s="3"/>
      <c r="G184" s="3"/>
      <c r="H184" s="3"/>
      <c r="I184" s="3"/>
      <c r="J184" s="3"/>
      <c r="K184" s="3"/>
      <c r="M184" s="3"/>
      <c r="N184" s="3"/>
      <c r="O184" s="3"/>
      <c r="P184" s="3"/>
    </row>
    <row r="185" spans="1:16" ht="15.75" customHeight="1" x14ac:dyDescent="0.35">
      <c r="A185" s="3"/>
      <c r="B185" s="5"/>
      <c r="C185" s="3"/>
      <c r="D185" s="3"/>
      <c r="E185" s="3"/>
      <c r="F185" s="3"/>
      <c r="G185" s="3"/>
      <c r="H185" s="3"/>
      <c r="I185" s="3"/>
      <c r="J185" s="3"/>
      <c r="K185" s="3"/>
      <c r="M185" s="3"/>
      <c r="N185" s="3"/>
      <c r="O185" s="3"/>
      <c r="P185" s="3"/>
    </row>
    <row r="186" spans="1:16" ht="15.75" customHeight="1" x14ac:dyDescent="0.35">
      <c r="A186" s="3"/>
      <c r="B186" s="5"/>
      <c r="C186" s="3"/>
      <c r="D186" s="3"/>
      <c r="E186" s="3"/>
      <c r="F186" s="3"/>
      <c r="G186" s="3"/>
      <c r="H186" s="3"/>
      <c r="I186" s="3"/>
      <c r="J186" s="3"/>
      <c r="K186" s="3"/>
      <c r="M186" s="3"/>
      <c r="N186" s="3"/>
      <c r="O186" s="3"/>
      <c r="P186" s="3"/>
    </row>
    <row r="187" spans="1:16" ht="15.75" customHeight="1" x14ac:dyDescent="0.35">
      <c r="A187" s="3"/>
      <c r="B187" s="5"/>
      <c r="C187" s="3"/>
      <c r="D187" s="3"/>
      <c r="E187" s="3"/>
      <c r="F187" s="3"/>
      <c r="G187" s="3"/>
      <c r="H187" s="3"/>
      <c r="I187" s="3"/>
      <c r="J187" s="3"/>
      <c r="K187" s="3"/>
      <c r="M187" s="3"/>
      <c r="N187" s="3"/>
      <c r="O187" s="3"/>
      <c r="P187" s="3"/>
    </row>
    <row r="188" spans="1:16" ht="15.75" customHeight="1" x14ac:dyDescent="0.35">
      <c r="A188" s="3"/>
      <c r="B188" s="5"/>
      <c r="C188" s="3"/>
      <c r="D188" s="3"/>
      <c r="E188" s="3"/>
      <c r="F188" s="3"/>
      <c r="G188" s="3"/>
      <c r="H188" s="3"/>
      <c r="I188" s="3"/>
      <c r="J188" s="3"/>
      <c r="K188" s="3"/>
      <c r="M188" s="3"/>
      <c r="N188" s="3"/>
      <c r="O188" s="3"/>
      <c r="P188" s="3"/>
    </row>
    <row r="189" spans="1:16" ht="15.75" customHeight="1" x14ac:dyDescent="0.35">
      <c r="A189" s="3"/>
      <c r="B189" s="5"/>
      <c r="C189" s="3"/>
      <c r="D189" s="3"/>
      <c r="E189" s="3"/>
      <c r="F189" s="3"/>
      <c r="G189" s="3"/>
      <c r="H189" s="3"/>
      <c r="I189" s="3"/>
      <c r="J189" s="3"/>
      <c r="K189" s="3"/>
      <c r="M189" s="3"/>
      <c r="N189" s="3"/>
      <c r="O189" s="3"/>
      <c r="P189" s="3"/>
    </row>
    <row r="190" spans="1:16" ht="15.75" customHeight="1" x14ac:dyDescent="0.35">
      <c r="A190" s="3"/>
      <c r="B190" s="5"/>
      <c r="C190" s="3"/>
      <c r="D190" s="3"/>
      <c r="E190" s="3"/>
      <c r="F190" s="3"/>
      <c r="G190" s="3"/>
      <c r="H190" s="3"/>
      <c r="I190" s="3"/>
      <c r="J190" s="3"/>
      <c r="K190" s="3"/>
      <c r="M190" s="3"/>
      <c r="N190" s="3"/>
      <c r="O190" s="3"/>
      <c r="P190" s="3"/>
    </row>
    <row r="191" spans="1:16" ht="15.75" customHeight="1" x14ac:dyDescent="0.35">
      <c r="A191" s="3"/>
      <c r="B191" s="5"/>
      <c r="C191" s="3"/>
      <c r="D191" s="3"/>
      <c r="E191" s="3"/>
      <c r="F191" s="3"/>
      <c r="G191" s="3"/>
      <c r="H191" s="3"/>
      <c r="I191" s="3"/>
      <c r="J191" s="3"/>
      <c r="K191" s="3"/>
      <c r="M191" s="3"/>
      <c r="N191" s="3"/>
      <c r="O191" s="3"/>
      <c r="P191" s="3"/>
    </row>
    <row r="192" spans="1:16" ht="15.75" customHeight="1" x14ac:dyDescent="0.35">
      <c r="A192" s="3"/>
      <c r="B192" s="5"/>
      <c r="C192" s="3"/>
      <c r="D192" s="3"/>
      <c r="E192" s="3"/>
      <c r="F192" s="3"/>
      <c r="G192" s="3"/>
      <c r="H192" s="3"/>
      <c r="I192" s="3"/>
      <c r="J192" s="3"/>
      <c r="K192" s="3"/>
      <c r="M192" s="3"/>
      <c r="N192" s="3"/>
      <c r="O192" s="3"/>
      <c r="P192" s="3"/>
    </row>
    <row r="193" spans="1:16" ht="15.75" customHeight="1" x14ac:dyDescent="0.35">
      <c r="A193" s="3"/>
      <c r="B193" s="5"/>
      <c r="C193" s="3"/>
      <c r="D193" s="3"/>
      <c r="E193" s="3"/>
      <c r="F193" s="3"/>
      <c r="G193" s="3"/>
      <c r="H193" s="3"/>
      <c r="I193" s="3"/>
      <c r="J193" s="3"/>
      <c r="K193" s="3"/>
      <c r="M193" s="3"/>
      <c r="N193" s="3"/>
      <c r="O193" s="3"/>
      <c r="P193" s="3"/>
    </row>
    <row r="194" spans="1:16" ht="15.75" customHeight="1" x14ac:dyDescent="0.35">
      <c r="A194" s="3"/>
      <c r="B194" s="5"/>
      <c r="C194" s="3"/>
      <c r="D194" s="3"/>
      <c r="E194" s="3"/>
      <c r="F194" s="3"/>
      <c r="G194" s="3"/>
      <c r="H194" s="3"/>
      <c r="I194" s="3"/>
      <c r="J194" s="3"/>
      <c r="K194" s="3"/>
      <c r="M194" s="3"/>
      <c r="N194" s="3"/>
      <c r="O194" s="3"/>
      <c r="P194" s="3"/>
    </row>
    <row r="195" spans="1:16" ht="15.75" customHeight="1" x14ac:dyDescent="0.35">
      <c r="A195" s="3"/>
      <c r="B195" s="5"/>
      <c r="C195" s="3"/>
      <c r="D195" s="3"/>
      <c r="E195" s="3"/>
      <c r="F195" s="3"/>
      <c r="G195" s="3"/>
      <c r="H195" s="3"/>
      <c r="I195" s="3"/>
      <c r="J195" s="3"/>
      <c r="K195" s="3"/>
      <c r="M195" s="3"/>
      <c r="N195" s="3"/>
      <c r="O195" s="3"/>
      <c r="P195" s="3"/>
    </row>
    <row r="196" spans="1:16" ht="15.75" customHeight="1" x14ac:dyDescent="0.35">
      <c r="A196" s="3"/>
      <c r="B196" s="5"/>
      <c r="C196" s="3"/>
      <c r="D196" s="3"/>
      <c r="E196" s="3"/>
      <c r="F196" s="3"/>
      <c r="G196" s="3"/>
      <c r="H196" s="3"/>
      <c r="I196" s="3"/>
      <c r="J196" s="3"/>
      <c r="K196" s="3"/>
      <c r="M196" s="3"/>
      <c r="N196" s="3"/>
      <c r="O196" s="3"/>
      <c r="P196" s="3"/>
    </row>
    <row r="197" spans="1:16" ht="15.75" customHeight="1" x14ac:dyDescent="0.35">
      <c r="A197" s="3"/>
      <c r="B197" s="5"/>
      <c r="C197" s="3"/>
      <c r="D197" s="3"/>
      <c r="E197" s="3"/>
      <c r="F197" s="3"/>
      <c r="G197" s="3"/>
      <c r="H197" s="3"/>
      <c r="I197" s="3"/>
      <c r="J197" s="3"/>
      <c r="K197" s="3"/>
      <c r="M197" s="3"/>
      <c r="N197" s="3"/>
      <c r="O197" s="3"/>
      <c r="P197" s="3"/>
    </row>
    <row r="198" spans="1:16" ht="15.75" customHeight="1" x14ac:dyDescent="0.35">
      <c r="A198" s="3"/>
      <c r="B198" s="5"/>
      <c r="C198" s="3"/>
      <c r="D198" s="3"/>
      <c r="E198" s="3"/>
      <c r="F198" s="3"/>
      <c r="G198" s="3"/>
      <c r="H198" s="3"/>
      <c r="I198" s="3"/>
      <c r="J198" s="3"/>
      <c r="K198" s="3"/>
      <c r="M198" s="3"/>
      <c r="N198" s="3"/>
      <c r="O198" s="3"/>
      <c r="P198" s="3"/>
    </row>
    <row r="199" spans="1:16" ht="15.75" customHeight="1" x14ac:dyDescent="0.35">
      <c r="A199" s="3"/>
      <c r="B199" s="5"/>
      <c r="C199" s="3"/>
      <c r="D199" s="3"/>
      <c r="E199" s="3"/>
      <c r="F199" s="3"/>
      <c r="G199" s="3"/>
      <c r="H199" s="3"/>
      <c r="I199" s="3"/>
      <c r="J199" s="3"/>
      <c r="K199" s="3"/>
      <c r="M199" s="3"/>
      <c r="N199" s="3"/>
      <c r="O199" s="3"/>
      <c r="P199" s="3"/>
    </row>
    <row r="200" spans="1:16" ht="15.75" customHeight="1" x14ac:dyDescent="0.35">
      <c r="A200" s="3"/>
      <c r="B200" s="5"/>
      <c r="C200" s="3"/>
      <c r="D200" s="3"/>
      <c r="E200" s="3"/>
      <c r="F200" s="3"/>
      <c r="G200" s="3"/>
      <c r="H200" s="3"/>
      <c r="I200" s="3"/>
      <c r="J200" s="3"/>
      <c r="K200" s="3"/>
      <c r="M200" s="3"/>
      <c r="N200" s="3"/>
      <c r="O200" s="3"/>
      <c r="P200" s="3"/>
    </row>
    <row r="201" spans="1:16" ht="15.75" customHeight="1" x14ac:dyDescent="0.35">
      <c r="A201" s="3"/>
      <c r="B201" s="5"/>
      <c r="C201" s="3"/>
      <c r="D201" s="3"/>
      <c r="E201" s="3"/>
      <c r="F201" s="3"/>
      <c r="G201" s="3"/>
      <c r="H201" s="3"/>
      <c r="I201" s="3"/>
      <c r="J201" s="3"/>
      <c r="K201" s="3"/>
      <c r="M201" s="3"/>
      <c r="N201" s="3"/>
      <c r="O201" s="3"/>
      <c r="P201" s="3"/>
    </row>
    <row r="202" spans="1:16" ht="15.75" customHeight="1" x14ac:dyDescent="0.35">
      <c r="A202" s="3"/>
      <c r="B202" s="5"/>
      <c r="C202" s="3"/>
      <c r="D202" s="3"/>
      <c r="E202" s="3"/>
      <c r="F202" s="3"/>
      <c r="G202" s="3"/>
      <c r="H202" s="3"/>
      <c r="I202" s="3"/>
      <c r="J202" s="3"/>
      <c r="K202" s="3"/>
      <c r="M202" s="3"/>
      <c r="N202" s="3"/>
      <c r="O202" s="3"/>
      <c r="P202" s="3"/>
    </row>
    <row r="203" spans="1:16" ht="15.75" customHeight="1" x14ac:dyDescent="0.35">
      <c r="A203" s="3"/>
      <c r="B203" s="5"/>
      <c r="C203" s="3"/>
      <c r="D203" s="3"/>
      <c r="E203" s="3"/>
      <c r="F203" s="3"/>
      <c r="G203" s="3"/>
      <c r="H203" s="3"/>
      <c r="I203" s="3"/>
      <c r="J203" s="3"/>
      <c r="K203" s="3"/>
      <c r="M203" s="3"/>
      <c r="N203" s="3"/>
      <c r="O203" s="3"/>
      <c r="P203" s="3"/>
    </row>
    <row r="204" spans="1:16" ht="15.75" customHeight="1" x14ac:dyDescent="0.35">
      <c r="A204" s="3"/>
      <c r="B204" s="5"/>
      <c r="C204" s="3"/>
      <c r="D204" s="3"/>
      <c r="E204" s="3"/>
      <c r="F204" s="3"/>
      <c r="G204" s="3"/>
      <c r="H204" s="3"/>
      <c r="I204" s="3"/>
      <c r="J204" s="3"/>
      <c r="K204" s="3"/>
      <c r="M204" s="3"/>
      <c r="N204" s="3"/>
      <c r="O204" s="3"/>
      <c r="P204" s="3"/>
    </row>
    <row r="205" spans="1:16" ht="15.75" customHeight="1" x14ac:dyDescent="0.35">
      <c r="A205" s="3"/>
      <c r="B205" s="5"/>
      <c r="C205" s="3"/>
      <c r="D205" s="3"/>
      <c r="E205" s="3"/>
      <c r="F205" s="3"/>
      <c r="G205" s="3"/>
      <c r="H205" s="3"/>
      <c r="I205" s="3"/>
      <c r="J205" s="3"/>
      <c r="K205" s="3"/>
      <c r="M205" s="3"/>
      <c r="N205" s="3"/>
      <c r="O205" s="3"/>
      <c r="P205" s="3"/>
    </row>
    <row r="206" spans="1:16" ht="15.75" customHeight="1" x14ac:dyDescent="0.35">
      <c r="A206" s="3"/>
      <c r="B206" s="5"/>
      <c r="C206" s="3"/>
      <c r="D206" s="3"/>
      <c r="E206" s="3"/>
      <c r="F206" s="3"/>
      <c r="G206" s="3"/>
      <c r="H206" s="3"/>
      <c r="I206" s="3"/>
      <c r="J206" s="3"/>
      <c r="K206" s="3"/>
      <c r="M206" s="3"/>
      <c r="N206" s="3"/>
      <c r="O206" s="3"/>
      <c r="P206" s="3"/>
    </row>
    <row r="207" spans="1:16" ht="15.75" customHeight="1" x14ac:dyDescent="0.35">
      <c r="A207" s="3"/>
      <c r="B207" s="5"/>
      <c r="C207" s="3"/>
      <c r="D207" s="3"/>
      <c r="E207" s="3"/>
      <c r="F207" s="3"/>
      <c r="G207" s="3"/>
      <c r="H207" s="3"/>
      <c r="I207" s="3"/>
      <c r="J207" s="3"/>
      <c r="K207" s="3"/>
      <c r="M207" s="3"/>
      <c r="N207" s="3"/>
      <c r="O207" s="3"/>
      <c r="P207" s="3"/>
    </row>
    <row r="208" spans="1:16" ht="15.75" customHeight="1" x14ac:dyDescent="0.35">
      <c r="A208" s="3"/>
      <c r="B208" s="5"/>
      <c r="C208" s="3"/>
      <c r="D208" s="3"/>
      <c r="E208" s="3"/>
      <c r="F208" s="3"/>
      <c r="G208" s="3"/>
      <c r="H208" s="3"/>
      <c r="I208" s="3"/>
      <c r="J208" s="3"/>
      <c r="K208" s="3"/>
      <c r="M208" s="3"/>
      <c r="N208" s="3"/>
      <c r="O208" s="3"/>
      <c r="P208" s="3"/>
    </row>
    <row r="209" spans="1:16" ht="15.75" customHeight="1" x14ac:dyDescent="0.35">
      <c r="A209" s="3"/>
      <c r="B209" s="5"/>
      <c r="C209" s="3"/>
      <c r="D209" s="3"/>
      <c r="E209" s="3"/>
      <c r="F209" s="3"/>
      <c r="G209" s="3"/>
      <c r="H209" s="3"/>
      <c r="I209" s="3"/>
      <c r="J209" s="3"/>
      <c r="K209" s="3"/>
      <c r="M209" s="3"/>
      <c r="N209" s="3"/>
      <c r="O209" s="3"/>
      <c r="P209" s="3"/>
    </row>
    <row r="210" spans="1:16" ht="15.75" customHeight="1" x14ac:dyDescent="0.35">
      <c r="A210" s="3"/>
      <c r="B210" s="5"/>
      <c r="C210" s="3"/>
      <c r="D210" s="3"/>
      <c r="E210" s="3"/>
      <c r="F210" s="3"/>
      <c r="G210" s="3"/>
      <c r="H210" s="3"/>
      <c r="I210" s="3"/>
      <c r="J210" s="3"/>
      <c r="K210" s="3"/>
      <c r="M210" s="3"/>
      <c r="N210" s="3"/>
      <c r="O210" s="3"/>
      <c r="P210" s="3"/>
    </row>
    <row r="211" spans="1:16" ht="15.75" customHeight="1" x14ac:dyDescent="0.35">
      <c r="A211" s="3"/>
      <c r="B211" s="5"/>
      <c r="C211" s="3"/>
      <c r="D211" s="3"/>
      <c r="E211" s="3"/>
      <c r="F211" s="3"/>
      <c r="G211" s="3"/>
      <c r="H211" s="3"/>
      <c r="I211" s="3"/>
      <c r="J211" s="3"/>
      <c r="K211" s="3"/>
      <c r="M211" s="3"/>
      <c r="N211" s="3"/>
      <c r="O211" s="3"/>
      <c r="P211" s="3"/>
    </row>
    <row r="212" spans="1:16" ht="15.75" customHeight="1" x14ac:dyDescent="0.35">
      <c r="A212" s="3"/>
      <c r="B212" s="5"/>
      <c r="C212" s="3"/>
      <c r="D212" s="3"/>
      <c r="E212" s="3"/>
      <c r="F212" s="3"/>
      <c r="G212" s="3"/>
      <c r="H212" s="3"/>
      <c r="I212" s="3"/>
      <c r="J212" s="3"/>
      <c r="K212" s="3"/>
      <c r="M212" s="3"/>
      <c r="N212" s="3"/>
      <c r="O212" s="3"/>
      <c r="P212" s="3"/>
    </row>
    <row r="213" spans="1:16" ht="15.75" customHeight="1" x14ac:dyDescent="0.35">
      <c r="A213" s="3"/>
      <c r="B213" s="5"/>
      <c r="C213" s="3"/>
      <c r="D213" s="3"/>
      <c r="E213" s="3"/>
      <c r="F213" s="3"/>
      <c r="G213" s="3"/>
      <c r="H213" s="3"/>
      <c r="I213" s="3"/>
      <c r="J213" s="3"/>
      <c r="K213" s="3"/>
      <c r="M213" s="3"/>
      <c r="N213" s="3"/>
      <c r="O213" s="3"/>
      <c r="P213" s="3"/>
    </row>
    <row r="214" spans="1:16" ht="15.75" customHeight="1" x14ac:dyDescent="0.35">
      <c r="A214" s="3"/>
      <c r="B214" s="5"/>
      <c r="C214" s="3"/>
      <c r="D214" s="3"/>
      <c r="E214" s="3"/>
      <c r="F214" s="3"/>
      <c r="G214" s="3"/>
      <c r="H214" s="3"/>
      <c r="I214" s="3"/>
      <c r="J214" s="3"/>
      <c r="K214" s="3"/>
      <c r="M214" s="3"/>
      <c r="N214" s="3"/>
      <c r="O214" s="3"/>
      <c r="P214" s="3"/>
    </row>
    <row r="215" spans="1:16" ht="15.75" customHeight="1" x14ac:dyDescent="0.35">
      <c r="A215" s="3"/>
      <c r="B215" s="5"/>
      <c r="C215" s="3"/>
      <c r="D215" s="3"/>
      <c r="E215" s="3"/>
      <c r="F215" s="3"/>
      <c r="G215" s="3"/>
      <c r="H215" s="3"/>
      <c r="I215" s="3"/>
      <c r="J215" s="3"/>
      <c r="K215" s="3"/>
      <c r="M215" s="3"/>
      <c r="N215" s="3"/>
      <c r="O215" s="3"/>
      <c r="P215" s="3"/>
    </row>
    <row r="216" spans="1:16" ht="15.75" customHeight="1" x14ac:dyDescent="0.35">
      <c r="A216" s="3"/>
      <c r="B216" s="5"/>
      <c r="C216" s="3"/>
      <c r="D216" s="3"/>
      <c r="E216" s="3"/>
      <c r="F216" s="3"/>
      <c r="G216" s="3"/>
      <c r="H216" s="3"/>
      <c r="I216" s="3"/>
      <c r="J216" s="3"/>
      <c r="K216" s="3"/>
      <c r="M216" s="3"/>
      <c r="N216" s="3"/>
      <c r="O216" s="3"/>
      <c r="P216" s="3"/>
    </row>
    <row r="217" spans="1:16" ht="15.75" customHeight="1" x14ac:dyDescent="0.35">
      <c r="A217" s="3"/>
      <c r="B217" s="5"/>
      <c r="C217" s="3"/>
      <c r="D217" s="3"/>
      <c r="E217" s="3"/>
      <c r="F217" s="3"/>
      <c r="G217" s="3"/>
      <c r="H217" s="3"/>
      <c r="I217" s="3"/>
      <c r="J217" s="3"/>
      <c r="K217" s="3"/>
      <c r="M217" s="3"/>
      <c r="N217" s="3"/>
      <c r="O217" s="3"/>
      <c r="P217" s="3"/>
    </row>
    <row r="218" spans="1:16" ht="15.75" customHeight="1" x14ac:dyDescent="0.35">
      <c r="A218" s="3"/>
      <c r="B218" s="5"/>
      <c r="C218" s="3"/>
      <c r="D218" s="3"/>
      <c r="E218" s="3"/>
      <c r="F218" s="3"/>
      <c r="G218" s="3"/>
      <c r="H218" s="3"/>
      <c r="I218" s="3"/>
      <c r="J218" s="3"/>
      <c r="K218" s="3"/>
      <c r="M218" s="3"/>
      <c r="N218" s="3"/>
      <c r="O218" s="3"/>
      <c r="P218" s="3"/>
    </row>
    <row r="219" spans="1:16" ht="15.75" customHeight="1" x14ac:dyDescent="0.35">
      <c r="A219" s="3"/>
      <c r="B219" s="5"/>
      <c r="C219" s="3"/>
      <c r="D219" s="3"/>
      <c r="E219" s="3"/>
      <c r="F219" s="3"/>
      <c r="G219" s="3"/>
      <c r="H219" s="3"/>
      <c r="I219" s="3"/>
      <c r="J219" s="3"/>
      <c r="K219" s="3"/>
      <c r="M219" s="3"/>
      <c r="N219" s="3"/>
      <c r="O219" s="3"/>
      <c r="P219" s="3"/>
    </row>
    <row r="220" spans="1:16" ht="15.75" customHeight="1" x14ac:dyDescent="0.35">
      <c r="A220" s="3"/>
      <c r="B220" s="5"/>
      <c r="C220" s="3"/>
      <c r="D220" s="3"/>
      <c r="E220" s="3"/>
      <c r="F220" s="3"/>
      <c r="G220" s="3"/>
      <c r="H220" s="3"/>
      <c r="I220" s="3"/>
      <c r="J220" s="3"/>
      <c r="K220" s="3"/>
      <c r="M220" s="3"/>
      <c r="N220" s="3"/>
      <c r="O220" s="3"/>
      <c r="P220" s="3"/>
    </row>
    <row r="221" spans="1:16" ht="15.75" customHeight="1" x14ac:dyDescent="0.35">
      <c r="A221" s="3"/>
      <c r="B221" s="5"/>
      <c r="C221" s="3"/>
      <c r="D221" s="3"/>
      <c r="E221" s="3"/>
      <c r="F221" s="3"/>
      <c r="G221" s="3"/>
      <c r="H221" s="3"/>
      <c r="I221" s="3"/>
      <c r="J221" s="3"/>
      <c r="K221" s="3"/>
      <c r="M221" s="3"/>
      <c r="N221" s="3"/>
      <c r="O221" s="3"/>
      <c r="P221" s="3"/>
    </row>
    <row r="222" spans="1:16" ht="15.75" customHeight="1" x14ac:dyDescent="0.35">
      <c r="A222" s="3"/>
      <c r="B222" s="5"/>
      <c r="C222" s="3"/>
      <c r="D222" s="3"/>
      <c r="E222" s="3"/>
      <c r="F222" s="3"/>
      <c r="G222" s="3"/>
      <c r="H222" s="3"/>
      <c r="I222" s="3"/>
      <c r="J222" s="3"/>
      <c r="K222" s="3"/>
      <c r="M222" s="3"/>
      <c r="N222" s="3"/>
      <c r="O222" s="3"/>
      <c r="P222" s="3"/>
    </row>
    <row r="223" spans="1:16" ht="15.75" customHeight="1" x14ac:dyDescent="0.35">
      <c r="A223" s="3"/>
      <c r="B223" s="5"/>
      <c r="C223" s="3"/>
      <c r="D223" s="3"/>
      <c r="E223" s="3"/>
      <c r="F223" s="3"/>
      <c r="G223" s="3"/>
      <c r="H223" s="3"/>
      <c r="I223" s="3"/>
      <c r="J223" s="3"/>
      <c r="K223" s="3"/>
      <c r="M223" s="3"/>
      <c r="N223" s="3"/>
      <c r="O223" s="3"/>
      <c r="P223" s="3"/>
    </row>
    <row r="224" spans="1:16" ht="15.75" customHeight="1" x14ac:dyDescent="0.35">
      <c r="A224" s="3"/>
      <c r="B224" s="5"/>
      <c r="C224" s="3"/>
      <c r="D224" s="3"/>
      <c r="E224" s="3"/>
      <c r="F224" s="3"/>
      <c r="G224" s="3"/>
      <c r="H224" s="3"/>
      <c r="I224" s="3"/>
      <c r="J224" s="3"/>
      <c r="K224" s="3"/>
      <c r="M224" s="3"/>
      <c r="N224" s="3"/>
      <c r="O224" s="3"/>
      <c r="P224" s="3"/>
    </row>
    <row r="225" spans="1:16" ht="15.75" customHeight="1" x14ac:dyDescent="0.35">
      <c r="A225" s="3"/>
      <c r="B225" s="5"/>
      <c r="C225" s="3"/>
      <c r="D225" s="3"/>
      <c r="E225" s="3"/>
      <c r="F225" s="3"/>
      <c r="G225" s="3"/>
      <c r="H225" s="3"/>
      <c r="I225" s="3"/>
      <c r="J225" s="3"/>
      <c r="K225" s="3"/>
      <c r="M225" s="3"/>
      <c r="N225" s="3"/>
      <c r="O225" s="3"/>
      <c r="P225" s="3"/>
    </row>
    <row r="226" spans="1:16" ht="15.75" customHeight="1" x14ac:dyDescent="0.35">
      <c r="A226" s="3"/>
      <c r="B226" s="5"/>
      <c r="C226" s="3"/>
      <c r="D226" s="3"/>
      <c r="E226" s="3"/>
      <c r="F226" s="3"/>
      <c r="G226" s="3"/>
      <c r="H226" s="3"/>
      <c r="I226" s="3"/>
      <c r="J226" s="3"/>
      <c r="K226" s="3"/>
      <c r="M226" s="3"/>
      <c r="N226" s="3"/>
      <c r="O226" s="3"/>
      <c r="P226" s="3"/>
    </row>
    <row r="227" spans="1:16" ht="15.75" customHeight="1" x14ac:dyDescent="0.35">
      <c r="A227" s="3"/>
      <c r="B227" s="5"/>
      <c r="C227" s="3"/>
      <c r="D227" s="3"/>
      <c r="E227" s="3"/>
      <c r="F227" s="3"/>
      <c r="G227" s="3"/>
      <c r="H227" s="3"/>
      <c r="I227" s="3"/>
      <c r="J227" s="3"/>
      <c r="K227" s="3"/>
      <c r="M227" s="3"/>
      <c r="N227" s="3"/>
      <c r="O227" s="3"/>
      <c r="P227" s="3"/>
    </row>
    <row r="228" spans="1:16" ht="15.75" customHeight="1" x14ac:dyDescent="0.35">
      <c r="A228" s="3"/>
      <c r="B228" s="5"/>
      <c r="C228" s="3"/>
      <c r="D228" s="3"/>
      <c r="E228" s="3"/>
      <c r="F228" s="3"/>
      <c r="G228" s="3"/>
      <c r="H228" s="3"/>
      <c r="I228" s="3"/>
      <c r="J228" s="3"/>
      <c r="K228" s="3"/>
      <c r="M228" s="3"/>
      <c r="N228" s="3"/>
      <c r="O228" s="3"/>
      <c r="P228" s="3"/>
    </row>
    <row r="229" spans="1:16" ht="15.75" customHeight="1" x14ac:dyDescent="0.35">
      <c r="A229" s="3"/>
      <c r="B229" s="5"/>
      <c r="C229" s="3"/>
      <c r="D229" s="3"/>
      <c r="E229" s="3"/>
      <c r="F229" s="3"/>
      <c r="G229" s="3"/>
      <c r="H229" s="3"/>
      <c r="I229" s="3"/>
      <c r="J229" s="3"/>
      <c r="K229" s="3"/>
      <c r="M229" s="3"/>
      <c r="N229" s="3"/>
      <c r="O229" s="3"/>
      <c r="P229" s="3"/>
    </row>
    <row r="230" spans="1:16" ht="15.75" customHeight="1" x14ac:dyDescent="0.35">
      <c r="A230" s="3"/>
      <c r="B230" s="5"/>
      <c r="C230" s="3"/>
      <c r="D230" s="3"/>
      <c r="E230" s="3"/>
      <c r="F230" s="3"/>
      <c r="G230" s="3"/>
      <c r="H230" s="3"/>
      <c r="I230" s="3"/>
      <c r="J230" s="3"/>
      <c r="K230" s="3"/>
      <c r="M230" s="3"/>
      <c r="N230" s="3"/>
      <c r="O230" s="3"/>
      <c r="P230" s="3"/>
    </row>
    <row r="231" spans="1:16" ht="15.75" customHeight="1" x14ac:dyDescent="0.35">
      <c r="A231" s="3"/>
      <c r="B231" s="5"/>
      <c r="C231" s="3"/>
      <c r="D231" s="3"/>
      <c r="E231" s="3"/>
      <c r="F231" s="3"/>
      <c r="G231" s="3"/>
      <c r="H231" s="3"/>
      <c r="I231" s="3"/>
      <c r="J231" s="3"/>
      <c r="K231" s="3"/>
      <c r="M231" s="3"/>
      <c r="N231" s="3"/>
      <c r="O231" s="3"/>
      <c r="P231" s="3"/>
    </row>
    <row r="232" spans="1:16" ht="15.75" customHeight="1" x14ac:dyDescent="0.35">
      <c r="A232" s="3"/>
      <c r="B232" s="5"/>
      <c r="C232" s="3"/>
      <c r="D232" s="3"/>
      <c r="E232" s="3"/>
      <c r="F232" s="3"/>
      <c r="G232" s="3"/>
      <c r="H232" s="3"/>
      <c r="I232" s="3"/>
      <c r="J232" s="3"/>
      <c r="K232" s="3"/>
      <c r="M232" s="3"/>
      <c r="N232" s="3"/>
      <c r="O232" s="3"/>
      <c r="P232" s="3"/>
    </row>
    <row r="233" spans="1:16" ht="15.75" customHeight="1" x14ac:dyDescent="0.35">
      <c r="A233" s="3"/>
      <c r="B233" s="5"/>
      <c r="C233" s="3"/>
      <c r="D233" s="3"/>
      <c r="E233" s="3"/>
      <c r="F233" s="3"/>
      <c r="G233" s="3"/>
      <c r="H233" s="3"/>
      <c r="I233" s="3"/>
      <c r="J233" s="3"/>
      <c r="K233" s="3"/>
      <c r="M233" s="3"/>
      <c r="N233" s="3"/>
      <c r="O233" s="3"/>
      <c r="P233" s="3"/>
    </row>
    <row r="234" spans="1:16" ht="15.75" customHeight="1" x14ac:dyDescent="0.35">
      <c r="A234" s="3"/>
      <c r="B234" s="5"/>
      <c r="C234" s="3"/>
      <c r="D234" s="3"/>
      <c r="E234" s="3"/>
      <c r="F234" s="3"/>
      <c r="G234" s="3"/>
      <c r="H234" s="3"/>
      <c r="I234" s="3"/>
      <c r="J234" s="3"/>
      <c r="K234" s="3"/>
      <c r="M234" s="3"/>
      <c r="N234" s="3"/>
      <c r="O234" s="3"/>
      <c r="P234" s="3"/>
    </row>
    <row r="235" spans="1:16" ht="15.75" customHeight="1" x14ac:dyDescent="0.35">
      <c r="A235" s="3"/>
      <c r="B235" s="5"/>
      <c r="C235" s="3"/>
      <c r="D235" s="3"/>
      <c r="E235" s="3"/>
      <c r="F235" s="3"/>
      <c r="G235" s="3"/>
      <c r="H235" s="3"/>
      <c r="I235" s="3"/>
      <c r="J235" s="3"/>
      <c r="K235" s="3"/>
      <c r="M235" s="3"/>
      <c r="N235" s="3"/>
      <c r="O235" s="3"/>
      <c r="P235" s="3"/>
    </row>
    <row r="236" spans="1:16" ht="15.75" customHeight="1" x14ac:dyDescent="0.35">
      <c r="A236" s="3"/>
      <c r="B236" s="5"/>
      <c r="C236" s="3"/>
      <c r="D236" s="3"/>
      <c r="E236" s="3"/>
      <c r="F236" s="3"/>
      <c r="G236" s="3"/>
      <c r="H236" s="3"/>
      <c r="I236" s="3"/>
      <c r="J236" s="3"/>
      <c r="K236" s="3"/>
      <c r="M236" s="3"/>
      <c r="N236" s="3"/>
      <c r="O236" s="3"/>
      <c r="P236" s="3"/>
    </row>
    <row r="237" spans="1:16" ht="15.75" customHeight="1" x14ac:dyDescent="0.35">
      <c r="A237" s="3"/>
      <c r="B237" s="5"/>
      <c r="C237" s="3"/>
      <c r="D237" s="3"/>
      <c r="E237" s="3"/>
      <c r="F237" s="3"/>
      <c r="G237" s="3"/>
      <c r="H237" s="3"/>
      <c r="I237" s="3"/>
      <c r="J237" s="3"/>
      <c r="K237" s="3"/>
      <c r="M237" s="3"/>
      <c r="N237" s="3"/>
      <c r="O237" s="3"/>
      <c r="P237" s="3"/>
    </row>
    <row r="238" spans="1:16" ht="15.75" customHeight="1" x14ac:dyDescent="0.35">
      <c r="A238" s="3"/>
      <c r="B238" s="5"/>
      <c r="C238" s="3"/>
      <c r="D238" s="3"/>
      <c r="E238" s="3"/>
      <c r="F238" s="3"/>
      <c r="G238" s="3"/>
      <c r="H238" s="3"/>
      <c r="I238" s="3"/>
      <c r="J238" s="3"/>
      <c r="K238" s="3"/>
      <c r="M238" s="3"/>
      <c r="N238" s="3"/>
      <c r="O238" s="3"/>
      <c r="P238" s="3"/>
    </row>
    <row r="239" spans="1:16" ht="15.75" customHeight="1" x14ac:dyDescent="0.35">
      <c r="A239" s="3"/>
      <c r="B239" s="5"/>
      <c r="C239" s="3"/>
      <c r="D239" s="3"/>
      <c r="E239" s="3"/>
      <c r="F239" s="3"/>
      <c r="G239" s="3"/>
      <c r="H239" s="3"/>
      <c r="I239" s="3"/>
      <c r="J239" s="3"/>
      <c r="K239" s="3"/>
      <c r="M239" s="3"/>
      <c r="N239" s="3"/>
      <c r="O239" s="3"/>
      <c r="P239" s="3"/>
    </row>
    <row r="240" spans="1:16" ht="15.75" customHeight="1" x14ac:dyDescent="0.35">
      <c r="A240" s="3"/>
      <c r="B240" s="5"/>
      <c r="C240" s="3"/>
      <c r="D240" s="3"/>
      <c r="E240" s="3"/>
      <c r="F240" s="3"/>
      <c r="G240" s="3"/>
      <c r="H240" s="3"/>
      <c r="I240" s="3"/>
      <c r="J240" s="3"/>
      <c r="K240" s="3"/>
      <c r="M240" s="3"/>
      <c r="N240" s="3"/>
      <c r="O240" s="3"/>
      <c r="P240" s="3"/>
    </row>
    <row r="241" spans="1:16" ht="15.75" customHeight="1" x14ac:dyDescent="0.35">
      <c r="A241" s="3"/>
      <c r="B241" s="5"/>
      <c r="C241" s="3"/>
      <c r="D241" s="3"/>
      <c r="E241" s="3"/>
      <c r="F241" s="3"/>
      <c r="G241" s="3"/>
      <c r="H241" s="3"/>
      <c r="I241" s="3"/>
      <c r="J241" s="3"/>
      <c r="K241" s="3"/>
      <c r="M241" s="3"/>
      <c r="N241" s="3"/>
      <c r="O241" s="3"/>
      <c r="P241" s="3"/>
    </row>
    <row r="242" spans="1:16" ht="15.75" customHeight="1" x14ac:dyDescent="0.35">
      <c r="A242" s="3"/>
      <c r="B242" s="5"/>
      <c r="C242" s="3"/>
      <c r="D242" s="3"/>
      <c r="E242" s="3"/>
      <c r="F242" s="3"/>
      <c r="G242" s="3"/>
      <c r="H242" s="3"/>
      <c r="I242" s="3"/>
      <c r="J242" s="3"/>
      <c r="K242" s="3"/>
      <c r="M242" s="3"/>
      <c r="N242" s="3"/>
      <c r="O242" s="3"/>
      <c r="P242" s="3"/>
    </row>
    <row r="243" spans="1:16" ht="15.75" customHeight="1" x14ac:dyDescent="0.35">
      <c r="A243" s="3"/>
      <c r="B243" s="5"/>
      <c r="C243" s="3"/>
      <c r="D243" s="3"/>
      <c r="E243" s="3"/>
      <c r="F243" s="3"/>
      <c r="G243" s="3"/>
      <c r="H243" s="3"/>
      <c r="I243" s="3"/>
      <c r="J243" s="3"/>
      <c r="K243" s="3"/>
      <c r="M243" s="3"/>
      <c r="N243" s="3"/>
      <c r="O243" s="3"/>
      <c r="P243" s="3"/>
    </row>
    <row r="244" spans="1:16" ht="15.75" customHeight="1" x14ac:dyDescent="0.35">
      <c r="A244" s="3"/>
      <c r="B244" s="5"/>
      <c r="C244" s="3"/>
      <c r="D244" s="3"/>
      <c r="E244" s="3"/>
      <c r="F244" s="3"/>
      <c r="G244" s="3"/>
      <c r="H244" s="3"/>
      <c r="I244" s="3"/>
      <c r="J244" s="3"/>
      <c r="K244" s="3"/>
      <c r="M244" s="3"/>
      <c r="N244" s="3"/>
      <c r="O244" s="3"/>
      <c r="P244" s="3"/>
    </row>
    <row r="245" spans="1:16" ht="15.75" customHeight="1" x14ac:dyDescent="0.35">
      <c r="A245" s="3"/>
      <c r="B245" s="5"/>
      <c r="C245" s="3"/>
      <c r="D245" s="3"/>
      <c r="E245" s="3"/>
      <c r="F245" s="3"/>
      <c r="G245" s="3"/>
      <c r="H245" s="3"/>
      <c r="I245" s="3"/>
      <c r="J245" s="3"/>
      <c r="K245" s="3"/>
      <c r="M245" s="3"/>
      <c r="N245" s="3"/>
      <c r="O245" s="3"/>
      <c r="P245" s="3"/>
    </row>
    <row r="246" spans="1:16" ht="15.75" customHeight="1" x14ac:dyDescent="0.35">
      <c r="A246" s="3"/>
      <c r="B246" s="5"/>
      <c r="C246" s="3"/>
      <c r="D246" s="3"/>
      <c r="E246" s="3"/>
      <c r="F246" s="3"/>
      <c r="G246" s="3"/>
      <c r="H246" s="3"/>
      <c r="I246" s="3"/>
      <c r="J246" s="3"/>
      <c r="K246" s="3"/>
      <c r="M246" s="3"/>
      <c r="N246" s="3"/>
      <c r="O246" s="3"/>
      <c r="P246" s="3"/>
    </row>
    <row r="247" spans="1:16" ht="15.75" customHeight="1" x14ac:dyDescent="0.35">
      <c r="A247" s="3"/>
      <c r="B247" s="5"/>
      <c r="C247" s="3"/>
      <c r="D247" s="3"/>
      <c r="E247" s="3"/>
      <c r="F247" s="3"/>
      <c r="G247" s="3"/>
      <c r="H247" s="3"/>
      <c r="I247" s="3"/>
      <c r="J247" s="3"/>
      <c r="K247" s="3"/>
      <c r="M247" s="3"/>
      <c r="N247" s="3"/>
      <c r="O247" s="3"/>
      <c r="P247" s="3"/>
    </row>
    <row r="248" spans="1:16" ht="15.75" customHeight="1" x14ac:dyDescent="0.35">
      <c r="A248" s="3"/>
      <c r="B248" s="5"/>
      <c r="C248" s="3"/>
      <c r="D248" s="3"/>
      <c r="E248" s="3"/>
      <c r="F248" s="3"/>
      <c r="G248" s="3"/>
      <c r="H248" s="3"/>
      <c r="I248" s="3"/>
      <c r="J248" s="3"/>
      <c r="K248" s="3"/>
      <c r="M248" s="3"/>
      <c r="N248" s="3"/>
      <c r="O248" s="3"/>
      <c r="P248" s="3"/>
    </row>
    <row r="249" spans="1:16" ht="15.75" customHeight="1" x14ac:dyDescent="0.35">
      <c r="A249" s="3"/>
      <c r="B249" s="5"/>
      <c r="C249" s="3"/>
      <c r="D249" s="3"/>
      <c r="E249" s="3"/>
      <c r="F249" s="3"/>
      <c r="G249" s="3"/>
      <c r="H249" s="3"/>
      <c r="I249" s="3"/>
      <c r="J249" s="3"/>
      <c r="K249" s="3"/>
      <c r="M249" s="3"/>
      <c r="N249" s="3"/>
      <c r="O249" s="3"/>
      <c r="P249" s="3"/>
    </row>
    <row r="250" spans="1:16" ht="15.75" customHeight="1" x14ac:dyDescent="0.35">
      <c r="A250" s="3"/>
      <c r="B250" s="5"/>
      <c r="C250" s="3"/>
      <c r="D250" s="3"/>
      <c r="E250" s="3"/>
      <c r="F250" s="3"/>
      <c r="G250" s="3"/>
      <c r="H250" s="3"/>
      <c r="I250" s="3"/>
      <c r="J250" s="3"/>
      <c r="K250" s="3"/>
      <c r="M250" s="3"/>
      <c r="N250" s="3"/>
      <c r="O250" s="3"/>
      <c r="P250" s="3"/>
    </row>
    <row r="251" spans="1:16" ht="15.75" customHeight="1" x14ac:dyDescent="0.35">
      <c r="A251" s="3"/>
      <c r="B251" s="5"/>
      <c r="C251" s="3"/>
      <c r="D251" s="3"/>
      <c r="E251" s="3"/>
      <c r="F251" s="3"/>
      <c r="G251" s="3"/>
      <c r="H251" s="3"/>
      <c r="I251" s="3"/>
      <c r="J251" s="3"/>
      <c r="K251" s="3"/>
      <c r="M251" s="3"/>
      <c r="N251" s="3"/>
      <c r="O251" s="3"/>
      <c r="P251" s="3"/>
    </row>
    <row r="252" spans="1:16" ht="15.75" customHeight="1" x14ac:dyDescent="0.35">
      <c r="A252" s="3"/>
      <c r="B252" s="5"/>
      <c r="C252" s="3"/>
      <c r="D252" s="3"/>
      <c r="E252" s="3"/>
      <c r="F252" s="3"/>
      <c r="G252" s="3"/>
      <c r="H252" s="3"/>
      <c r="I252" s="3"/>
      <c r="J252" s="3"/>
      <c r="K252" s="3"/>
      <c r="M252" s="3"/>
      <c r="N252" s="3"/>
      <c r="O252" s="3"/>
      <c r="P252" s="3"/>
    </row>
    <row r="253" spans="1:16" ht="15.75" customHeight="1" x14ac:dyDescent="0.35">
      <c r="A253" s="3"/>
      <c r="B253" s="5"/>
      <c r="C253" s="3"/>
      <c r="D253" s="3"/>
      <c r="E253" s="3"/>
      <c r="F253" s="3"/>
      <c r="G253" s="3"/>
      <c r="H253" s="3"/>
      <c r="I253" s="3"/>
      <c r="J253" s="3"/>
      <c r="K253" s="3"/>
      <c r="M253" s="3"/>
      <c r="N253" s="3"/>
      <c r="O253" s="3"/>
      <c r="P253" s="3"/>
    </row>
    <row r="254" spans="1:16" ht="15.75" customHeight="1" x14ac:dyDescent="0.35">
      <c r="A254" s="3"/>
      <c r="B254" s="5"/>
      <c r="C254" s="3"/>
      <c r="D254" s="3"/>
      <c r="E254" s="3"/>
      <c r="F254" s="3"/>
      <c r="G254" s="3"/>
      <c r="H254" s="3"/>
      <c r="I254" s="3"/>
      <c r="J254" s="3"/>
      <c r="K254" s="3"/>
      <c r="M254" s="3"/>
      <c r="N254" s="3"/>
      <c r="O254" s="3"/>
      <c r="P254" s="3"/>
    </row>
    <row r="255" spans="1:16" ht="15.75" customHeight="1" x14ac:dyDescent="0.35">
      <c r="A255" s="3"/>
      <c r="B255" s="5"/>
      <c r="C255" s="3"/>
      <c r="D255" s="3"/>
      <c r="E255" s="3"/>
      <c r="F255" s="3"/>
      <c r="G255" s="3"/>
      <c r="H255" s="3"/>
      <c r="I255" s="3"/>
      <c r="J255" s="3"/>
      <c r="K255" s="3"/>
      <c r="M255" s="3"/>
      <c r="N255" s="3"/>
      <c r="O255" s="3"/>
      <c r="P255" s="3"/>
    </row>
    <row r="256" spans="1:16" ht="15.75" customHeight="1" x14ac:dyDescent="0.35">
      <c r="A256" s="3"/>
      <c r="B256" s="5"/>
      <c r="C256" s="3"/>
      <c r="D256" s="3"/>
      <c r="E256" s="3"/>
      <c r="F256" s="3"/>
      <c r="G256" s="3"/>
      <c r="H256" s="3"/>
      <c r="I256" s="3"/>
      <c r="J256" s="3"/>
      <c r="K256" s="3"/>
      <c r="M256" s="3"/>
      <c r="N256" s="3"/>
      <c r="O256" s="3"/>
      <c r="P256" s="3"/>
    </row>
    <row r="257" spans="1:16" ht="15.75" customHeight="1" x14ac:dyDescent="0.35">
      <c r="A257" s="3"/>
      <c r="B257" s="5"/>
      <c r="C257" s="3"/>
      <c r="D257" s="3"/>
      <c r="E257" s="3"/>
      <c r="F257" s="3"/>
      <c r="G257" s="3"/>
      <c r="H257" s="3"/>
      <c r="I257" s="3"/>
      <c r="J257" s="3"/>
      <c r="K257" s="3"/>
      <c r="M257" s="3"/>
      <c r="N257" s="3"/>
      <c r="O257" s="3"/>
      <c r="P257" s="3"/>
    </row>
    <row r="258" spans="1:16" ht="15.75" customHeight="1" x14ac:dyDescent="0.35">
      <c r="A258" s="3"/>
      <c r="B258" s="5"/>
      <c r="C258" s="3"/>
      <c r="D258" s="3"/>
      <c r="E258" s="3"/>
      <c r="F258" s="3"/>
      <c r="G258" s="3"/>
      <c r="H258" s="3"/>
      <c r="I258" s="3"/>
      <c r="J258" s="3"/>
      <c r="K258" s="3"/>
      <c r="M258" s="3"/>
      <c r="N258" s="3"/>
      <c r="O258" s="3"/>
      <c r="P258" s="3"/>
    </row>
    <row r="259" spans="1:16" ht="15.75" customHeight="1" x14ac:dyDescent="0.35">
      <c r="A259" s="3"/>
      <c r="B259" s="5"/>
      <c r="C259" s="3"/>
      <c r="D259" s="3"/>
      <c r="E259" s="3"/>
      <c r="F259" s="3"/>
      <c r="G259" s="3"/>
      <c r="H259" s="3"/>
      <c r="I259" s="3"/>
      <c r="J259" s="3"/>
      <c r="K259" s="3"/>
      <c r="M259" s="3"/>
      <c r="N259" s="3"/>
      <c r="O259" s="3"/>
      <c r="P259" s="3"/>
    </row>
    <row r="260" spans="1:16" ht="15.75" customHeight="1" x14ac:dyDescent="0.35">
      <c r="A260" s="3"/>
      <c r="B260" s="5"/>
      <c r="C260" s="3"/>
      <c r="D260" s="3"/>
      <c r="E260" s="3"/>
      <c r="F260" s="3"/>
      <c r="G260" s="3"/>
      <c r="H260" s="3"/>
      <c r="I260" s="3"/>
      <c r="J260" s="3"/>
      <c r="K260" s="3"/>
      <c r="M260" s="3"/>
      <c r="N260" s="3"/>
      <c r="O260" s="3"/>
      <c r="P260" s="3"/>
    </row>
    <row r="261" spans="1:16" ht="15.75" customHeight="1" x14ac:dyDescent="0.35">
      <c r="A261" s="3"/>
      <c r="B261" s="5"/>
      <c r="C261" s="3"/>
      <c r="D261" s="3"/>
      <c r="E261" s="3"/>
      <c r="F261" s="3"/>
      <c r="G261" s="3"/>
      <c r="H261" s="3"/>
      <c r="I261" s="3"/>
      <c r="J261" s="3"/>
      <c r="K261" s="3"/>
      <c r="M261" s="3"/>
      <c r="N261" s="3"/>
      <c r="O261" s="3"/>
      <c r="P261" s="3"/>
    </row>
    <row r="262" spans="1:16" ht="15.75" customHeight="1" x14ac:dyDescent="0.35">
      <c r="A262" s="3"/>
      <c r="B262" s="5"/>
      <c r="C262" s="3"/>
      <c r="D262" s="3"/>
      <c r="E262" s="3"/>
      <c r="F262" s="3"/>
      <c r="G262" s="3"/>
      <c r="H262" s="3"/>
      <c r="I262" s="3"/>
      <c r="J262" s="3"/>
      <c r="K262" s="3"/>
      <c r="M262" s="3"/>
      <c r="N262" s="3"/>
      <c r="O262" s="3"/>
      <c r="P262" s="3"/>
    </row>
    <row r="263" spans="1:16" ht="15.75" customHeight="1" x14ac:dyDescent="0.35">
      <c r="A263" s="3"/>
      <c r="B263" s="5"/>
      <c r="C263" s="3"/>
      <c r="D263" s="3"/>
      <c r="E263" s="3"/>
      <c r="F263" s="3"/>
      <c r="G263" s="3"/>
      <c r="H263" s="3"/>
      <c r="I263" s="3"/>
      <c r="J263" s="3"/>
      <c r="K263" s="3"/>
      <c r="M263" s="3"/>
      <c r="N263" s="3"/>
      <c r="O263" s="3"/>
      <c r="P263" s="3"/>
    </row>
    <row r="264" spans="1:16" ht="15.75" customHeight="1" x14ac:dyDescent="0.35">
      <c r="A264" s="3"/>
      <c r="B264" s="5"/>
      <c r="C264" s="3"/>
      <c r="D264" s="3"/>
      <c r="E264" s="3"/>
      <c r="F264" s="3"/>
      <c r="G264" s="3"/>
      <c r="H264" s="3"/>
      <c r="I264" s="3"/>
      <c r="J264" s="3"/>
      <c r="K264" s="3"/>
      <c r="M264" s="3"/>
      <c r="N264" s="3"/>
      <c r="O264" s="3"/>
      <c r="P264" s="3"/>
    </row>
    <row r="265" spans="1:16" ht="15.75" customHeight="1" x14ac:dyDescent="0.35">
      <c r="A265" s="3"/>
      <c r="B265" s="5"/>
      <c r="C265" s="3"/>
      <c r="D265" s="3"/>
      <c r="E265" s="3"/>
      <c r="F265" s="3"/>
      <c r="G265" s="3"/>
      <c r="H265" s="3"/>
      <c r="I265" s="3"/>
      <c r="J265" s="3"/>
      <c r="K265" s="3"/>
      <c r="M265" s="3"/>
      <c r="N265" s="3"/>
      <c r="O265" s="3"/>
      <c r="P265" s="3"/>
    </row>
    <row r="266" spans="1:16" ht="15.75" customHeight="1" x14ac:dyDescent="0.35">
      <c r="A266" s="3"/>
      <c r="B266" s="5"/>
      <c r="C266" s="3"/>
      <c r="D266" s="3"/>
      <c r="E266" s="3"/>
      <c r="F266" s="3"/>
      <c r="G266" s="3"/>
      <c r="H266" s="3"/>
      <c r="I266" s="3"/>
      <c r="J266" s="3"/>
      <c r="K266" s="3"/>
      <c r="M266" s="3"/>
      <c r="N266" s="3"/>
      <c r="O266" s="3"/>
      <c r="P266" s="3"/>
    </row>
    <row r="267" spans="1:16" ht="15.75" customHeight="1" x14ac:dyDescent="0.35">
      <c r="A267" s="3"/>
      <c r="B267" s="5"/>
      <c r="C267" s="3"/>
      <c r="D267" s="3"/>
      <c r="E267" s="3"/>
      <c r="F267" s="3"/>
      <c r="G267" s="3"/>
      <c r="H267" s="3"/>
      <c r="I267" s="3"/>
      <c r="J267" s="3"/>
      <c r="K267" s="3"/>
      <c r="M267" s="3"/>
      <c r="N267" s="3"/>
      <c r="O267" s="3"/>
      <c r="P267" s="3"/>
    </row>
    <row r="268" spans="1:16" ht="15.75" customHeight="1" x14ac:dyDescent="0.35">
      <c r="A268" s="3"/>
      <c r="B268" s="5"/>
      <c r="C268" s="3"/>
      <c r="D268" s="3"/>
      <c r="E268" s="3"/>
      <c r="F268" s="3"/>
      <c r="G268" s="3"/>
      <c r="H268" s="3"/>
      <c r="I268" s="3"/>
      <c r="J268" s="3"/>
      <c r="K268" s="3"/>
      <c r="M268" s="3"/>
      <c r="N268" s="3"/>
      <c r="O268" s="3"/>
      <c r="P268" s="3"/>
    </row>
    <row r="269" spans="1:16" ht="15.75" customHeight="1" x14ac:dyDescent="0.35">
      <c r="A269" s="3"/>
      <c r="B269" s="5"/>
      <c r="C269" s="3"/>
      <c r="D269" s="3"/>
      <c r="E269" s="3"/>
      <c r="F269" s="3"/>
      <c r="G269" s="3"/>
      <c r="H269" s="3"/>
      <c r="I269" s="3"/>
      <c r="J269" s="3"/>
      <c r="K269" s="3"/>
      <c r="M269" s="3"/>
      <c r="N269" s="3"/>
      <c r="O269" s="3"/>
      <c r="P269" s="3"/>
    </row>
    <row r="270" spans="1:16" ht="15.75" customHeight="1" x14ac:dyDescent="0.35">
      <c r="A270" s="3"/>
      <c r="B270" s="5"/>
      <c r="C270" s="3"/>
      <c r="D270" s="3"/>
      <c r="E270" s="3"/>
      <c r="F270" s="3"/>
      <c r="G270" s="3"/>
      <c r="H270" s="3"/>
      <c r="I270" s="3"/>
      <c r="J270" s="3"/>
      <c r="K270" s="3"/>
      <c r="M270" s="3"/>
      <c r="N270" s="3"/>
      <c r="O270" s="3"/>
      <c r="P270" s="3"/>
    </row>
    <row r="271" spans="1:16" ht="15.75" customHeight="1" x14ac:dyDescent="0.35">
      <c r="A271" s="3"/>
      <c r="B271" s="5"/>
      <c r="C271" s="3"/>
      <c r="D271" s="3"/>
      <c r="E271" s="3"/>
      <c r="F271" s="3"/>
      <c r="G271" s="3"/>
      <c r="H271" s="3"/>
      <c r="I271" s="3"/>
      <c r="J271" s="3"/>
      <c r="K271" s="3"/>
      <c r="M271" s="3"/>
      <c r="N271" s="3"/>
      <c r="O271" s="3"/>
      <c r="P271" s="3"/>
    </row>
    <row r="272" spans="1:16" ht="15.75" customHeight="1" x14ac:dyDescent="0.35">
      <c r="A272" s="3"/>
      <c r="B272" s="5"/>
      <c r="C272" s="3"/>
      <c r="D272" s="3"/>
      <c r="E272" s="3"/>
      <c r="F272" s="3"/>
      <c r="G272" s="3"/>
      <c r="H272" s="3"/>
      <c r="I272" s="3"/>
      <c r="J272" s="3"/>
      <c r="K272" s="3"/>
      <c r="M272" s="3"/>
      <c r="N272" s="3"/>
      <c r="O272" s="3"/>
      <c r="P272" s="3"/>
    </row>
    <row r="273" spans="1:16" ht="15.75" customHeight="1" x14ac:dyDescent="0.35">
      <c r="A273" s="3"/>
      <c r="B273" s="5"/>
      <c r="C273" s="3"/>
      <c r="D273" s="3"/>
      <c r="E273" s="3"/>
      <c r="F273" s="3"/>
      <c r="G273" s="3"/>
      <c r="H273" s="3"/>
      <c r="I273" s="3"/>
      <c r="J273" s="3"/>
      <c r="K273" s="3"/>
      <c r="M273" s="3"/>
      <c r="N273" s="3"/>
      <c r="O273" s="3"/>
      <c r="P273" s="3"/>
    </row>
    <row r="274" spans="1:16" ht="15.75" customHeight="1" x14ac:dyDescent="0.35">
      <c r="A274" s="3"/>
      <c r="B274" s="5"/>
      <c r="C274" s="3"/>
      <c r="D274" s="3"/>
      <c r="E274" s="3"/>
      <c r="F274" s="3"/>
      <c r="G274" s="3"/>
      <c r="H274" s="3"/>
      <c r="I274" s="3"/>
      <c r="J274" s="3"/>
      <c r="K274" s="3"/>
      <c r="M274" s="3"/>
      <c r="N274" s="3"/>
      <c r="O274" s="3"/>
      <c r="P274" s="3"/>
    </row>
    <row r="275" spans="1:16" ht="15.75" customHeight="1" x14ac:dyDescent="0.35">
      <c r="A275" s="3"/>
      <c r="B275" s="5"/>
      <c r="C275" s="3"/>
      <c r="D275" s="3"/>
      <c r="E275" s="3"/>
      <c r="F275" s="3"/>
      <c r="G275" s="3"/>
      <c r="H275" s="3"/>
      <c r="I275" s="3"/>
      <c r="J275" s="3"/>
      <c r="K275" s="3"/>
      <c r="M275" s="3"/>
      <c r="N275" s="3"/>
      <c r="O275" s="3"/>
      <c r="P275" s="3"/>
    </row>
    <row r="276" spans="1:16" ht="15.75" customHeight="1" x14ac:dyDescent="0.35">
      <c r="A276" s="3"/>
      <c r="B276" s="5"/>
      <c r="C276" s="3"/>
      <c r="D276" s="3"/>
      <c r="E276" s="3"/>
      <c r="F276" s="3"/>
      <c r="G276" s="3"/>
      <c r="H276" s="3"/>
      <c r="I276" s="3"/>
      <c r="J276" s="3"/>
      <c r="K276" s="3"/>
      <c r="M276" s="3"/>
      <c r="N276" s="3"/>
      <c r="O276" s="3"/>
      <c r="P276" s="3"/>
    </row>
    <row r="277" spans="1:16" ht="15.75" customHeight="1" x14ac:dyDescent="0.35">
      <c r="A277" s="3"/>
      <c r="B277" s="5"/>
      <c r="C277" s="3"/>
      <c r="D277" s="3"/>
      <c r="E277" s="3"/>
      <c r="F277" s="3"/>
      <c r="G277" s="3"/>
      <c r="H277" s="3"/>
      <c r="I277" s="3"/>
      <c r="J277" s="3"/>
      <c r="K277" s="3"/>
      <c r="M277" s="3"/>
      <c r="N277" s="3"/>
      <c r="O277" s="3"/>
      <c r="P277" s="3"/>
    </row>
    <row r="278" spans="1:16" ht="15.75" customHeight="1" x14ac:dyDescent="0.35">
      <c r="A278" s="3"/>
      <c r="B278" s="5"/>
      <c r="C278" s="3"/>
      <c r="D278" s="3"/>
      <c r="E278" s="3"/>
      <c r="F278" s="3"/>
      <c r="G278" s="3"/>
      <c r="H278" s="3"/>
      <c r="I278" s="3"/>
      <c r="J278" s="3"/>
      <c r="K278" s="3"/>
      <c r="M278" s="3"/>
      <c r="N278" s="3"/>
      <c r="O278" s="3"/>
      <c r="P278" s="3"/>
    </row>
    <row r="279" spans="1:16" ht="15.75" customHeight="1" x14ac:dyDescent="0.35">
      <c r="A279" s="3"/>
      <c r="B279" s="5"/>
      <c r="C279" s="3"/>
      <c r="D279" s="3"/>
      <c r="E279" s="3"/>
      <c r="F279" s="3"/>
      <c r="G279" s="3"/>
      <c r="H279" s="3"/>
      <c r="I279" s="3"/>
      <c r="J279" s="3"/>
      <c r="K279" s="3"/>
      <c r="M279" s="3"/>
      <c r="N279" s="3"/>
      <c r="O279" s="3"/>
      <c r="P279" s="3"/>
    </row>
    <row r="280" spans="1:16" ht="15.75" customHeight="1" x14ac:dyDescent="0.35">
      <c r="A280" s="3"/>
      <c r="B280" s="5"/>
      <c r="C280" s="3"/>
      <c r="D280" s="3"/>
      <c r="E280" s="3"/>
      <c r="F280" s="3"/>
      <c r="G280" s="3"/>
      <c r="H280" s="3"/>
      <c r="I280" s="3"/>
      <c r="J280" s="3"/>
      <c r="K280" s="3"/>
      <c r="M280" s="3"/>
      <c r="N280" s="3"/>
      <c r="O280" s="3"/>
      <c r="P280" s="3"/>
    </row>
    <row r="281" spans="1:16" ht="15.75" customHeight="1" x14ac:dyDescent="0.35"/>
    <row r="282" spans="1:16" ht="15.75" customHeight="1" x14ac:dyDescent="0.35"/>
    <row r="283" spans="1:16" ht="15.75" customHeight="1" x14ac:dyDescent="0.35"/>
    <row r="284" spans="1:16" ht="15.75" customHeight="1" x14ac:dyDescent="0.35"/>
    <row r="285" spans="1:16" ht="15.75" customHeight="1" x14ac:dyDescent="0.35"/>
    <row r="286" spans="1:16" ht="15.75" customHeight="1" x14ac:dyDescent="0.35"/>
    <row r="287" spans="1:16" ht="15.75" customHeight="1" x14ac:dyDescent="0.35"/>
    <row r="288" spans="1:16"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sheetData>
  <mergeCells count="16">
    <mergeCell ref="C109:J109"/>
    <mergeCell ref="B11:C12"/>
    <mergeCell ref="B13:C13"/>
    <mergeCell ref="B14:D14"/>
    <mergeCell ref="A7:J7"/>
    <mergeCell ref="E8:J8"/>
    <mergeCell ref="A9:J9"/>
    <mergeCell ref="A11:A12"/>
    <mergeCell ref="D11:D12"/>
    <mergeCell ref="E11:E12"/>
    <mergeCell ref="J11:J12"/>
    <mergeCell ref="F11:F12"/>
    <mergeCell ref="G11:G12"/>
    <mergeCell ref="H11:H12"/>
    <mergeCell ref="I11:I12"/>
    <mergeCell ref="C104:J104"/>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CFF"/>
  </sheetPr>
  <dimension ref="A7:Z1006"/>
  <sheetViews>
    <sheetView tabSelected="1" zoomScale="60" zoomScaleNormal="60" workbookViewId="0">
      <pane ySplit="12" topLeftCell="A73" activePane="bottomLeft" state="frozen"/>
      <selection pane="bottomLeft" activeCell="A7" sqref="A7:J7"/>
    </sheetView>
  </sheetViews>
  <sheetFormatPr defaultColWidth="14.453125" defaultRowHeight="15" customHeight="1" x14ac:dyDescent="0.35"/>
  <cols>
    <col min="1" max="1" width="6.54296875" customWidth="1"/>
    <col min="2" max="2" width="5.08984375" customWidth="1"/>
    <col min="3" max="3" width="19.81640625" customWidth="1"/>
    <col min="4" max="4" width="33" customWidth="1"/>
    <col min="5" max="5" width="17.453125" customWidth="1"/>
    <col min="6" max="6" width="17.81640625" customWidth="1"/>
    <col min="7" max="8" width="18.54296875" customWidth="1"/>
    <col min="9" max="9" width="26.81640625" customWidth="1"/>
    <col min="10" max="10" width="29.453125" customWidth="1"/>
    <col min="11" max="11" width="36.08984375" customWidth="1"/>
    <col min="12" max="22" width="8" customWidth="1"/>
  </cols>
  <sheetData>
    <row r="7" spans="1:22" ht="15.5" x14ac:dyDescent="0.35">
      <c r="A7" s="357"/>
      <c r="B7" s="335"/>
      <c r="C7" s="335"/>
      <c r="D7" s="335"/>
      <c r="E7" s="335"/>
      <c r="F7" s="335"/>
      <c r="G7" s="335"/>
      <c r="H7" s="335"/>
      <c r="I7" s="335"/>
      <c r="J7" s="335"/>
      <c r="K7" s="3"/>
      <c r="L7" s="3"/>
      <c r="M7" s="3"/>
      <c r="N7" s="3"/>
      <c r="O7" s="3"/>
      <c r="P7" s="3"/>
      <c r="Q7" s="3"/>
      <c r="R7" s="3"/>
      <c r="S7" s="3"/>
      <c r="T7" s="3"/>
      <c r="U7" s="3"/>
      <c r="V7" s="3"/>
    </row>
    <row r="8" spans="1:22" ht="17.25" customHeight="1" x14ac:dyDescent="0.35">
      <c r="A8" s="3"/>
      <c r="B8" s="5"/>
      <c r="C8" s="3"/>
      <c r="D8" s="3"/>
      <c r="E8" s="354"/>
      <c r="F8" s="335"/>
      <c r="G8" s="335"/>
      <c r="H8" s="335"/>
      <c r="I8" s="335"/>
      <c r="J8" s="335"/>
      <c r="K8" s="3"/>
      <c r="L8" s="3"/>
      <c r="M8" s="3"/>
      <c r="N8" s="3"/>
      <c r="O8" s="3"/>
      <c r="P8" s="3"/>
      <c r="Q8" s="3"/>
      <c r="R8" s="3"/>
      <c r="S8" s="3"/>
      <c r="T8" s="3"/>
      <c r="U8" s="3"/>
      <c r="V8" s="3"/>
    </row>
    <row r="9" spans="1:22" ht="25.5" customHeight="1" x14ac:dyDescent="0.35">
      <c r="A9" s="355" t="s">
        <v>934</v>
      </c>
      <c r="B9" s="335"/>
      <c r="C9" s="335"/>
      <c r="D9" s="335"/>
      <c r="E9" s="335"/>
      <c r="F9" s="335"/>
      <c r="G9" s="335"/>
      <c r="H9" s="335"/>
      <c r="I9" s="335"/>
      <c r="J9" s="335"/>
      <c r="K9" s="3"/>
      <c r="L9" s="3"/>
      <c r="M9" s="3"/>
      <c r="N9" s="3"/>
      <c r="O9" s="3"/>
      <c r="P9" s="3"/>
      <c r="Q9" s="3"/>
      <c r="R9" s="3"/>
      <c r="S9" s="3"/>
      <c r="T9" s="3"/>
      <c r="U9" s="3"/>
      <c r="V9" s="3"/>
    </row>
    <row r="10" spans="1:22" ht="15.5" x14ac:dyDescent="0.35">
      <c r="A10" s="3"/>
      <c r="B10" s="5"/>
      <c r="C10" s="3"/>
      <c r="D10" s="3"/>
      <c r="E10" s="3"/>
      <c r="F10" s="3"/>
      <c r="G10" s="3"/>
      <c r="H10" s="3"/>
      <c r="I10" s="3"/>
      <c r="J10" s="3"/>
      <c r="K10" s="3"/>
      <c r="L10" s="3"/>
      <c r="M10" s="3"/>
      <c r="N10" s="3"/>
      <c r="O10" s="3"/>
      <c r="P10" s="3"/>
      <c r="Q10" s="3"/>
      <c r="R10" s="3"/>
      <c r="S10" s="3"/>
      <c r="T10" s="3"/>
      <c r="U10" s="3"/>
      <c r="V10" s="3"/>
    </row>
    <row r="11" spans="1:22" ht="40.5" customHeight="1" x14ac:dyDescent="0.35">
      <c r="A11" s="112" t="s">
        <v>2</v>
      </c>
      <c r="B11" s="332" t="s">
        <v>761</v>
      </c>
      <c r="C11" s="333"/>
      <c r="D11" s="112" t="s">
        <v>762</v>
      </c>
      <c r="E11" s="7" t="s">
        <v>763</v>
      </c>
      <c r="F11" s="6" t="s">
        <v>764</v>
      </c>
      <c r="G11" s="6" t="s">
        <v>765</v>
      </c>
      <c r="H11" s="6" t="s">
        <v>766</v>
      </c>
      <c r="I11" s="7" t="s">
        <v>767</v>
      </c>
      <c r="J11" s="195" t="s">
        <v>768</v>
      </c>
      <c r="K11" s="196"/>
      <c r="L11" s="3"/>
      <c r="M11" s="3"/>
      <c r="N11" s="3"/>
      <c r="O11" s="3"/>
      <c r="P11" s="3"/>
      <c r="Q11" s="3"/>
      <c r="R11" s="3"/>
      <c r="S11" s="3"/>
      <c r="T11" s="3"/>
      <c r="U11" s="3"/>
      <c r="V11" s="3"/>
    </row>
    <row r="12" spans="1:22" ht="15.5" x14ac:dyDescent="0.35">
      <c r="A12" s="7" t="s">
        <v>13</v>
      </c>
      <c r="B12" s="332" t="s">
        <v>14</v>
      </c>
      <c r="C12" s="333"/>
      <c r="D12" s="7" t="s">
        <v>15</v>
      </c>
      <c r="E12" s="9" t="s">
        <v>16</v>
      </c>
      <c r="F12" s="9" t="s">
        <v>17</v>
      </c>
      <c r="G12" s="9" t="s">
        <v>18</v>
      </c>
      <c r="H12" s="9" t="s">
        <v>19</v>
      </c>
      <c r="I12" s="197" t="s">
        <v>20</v>
      </c>
      <c r="J12" s="197" t="s">
        <v>21</v>
      </c>
      <c r="K12" s="196"/>
      <c r="L12" s="3"/>
      <c r="M12" s="3"/>
      <c r="N12" s="3"/>
      <c r="O12" s="3"/>
      <c r="P12" s="3"/>
      <c r="Q12" s="3"/>
      <c r="R12" s="3"/>
      <c r="S12" s="3"/>
      <c r="T12" s="3"/>
      <c r="U12" s="3"/>
      <c r="V12" s="3"/>
    </row>
    <row r="13" spans="1:22" ht="25.5" customHeight="1" x14ac:dyDescent="0.35">
      <c r="A13" s="113" t="s">
        <v>39</v>
      </c>
      <c r="B13" s="352" t="s">
        <v>935</v>
      </c>
      <c r="C13" s="340"/>
      <c r="D13" s="340"/>
      <c r="E13" s="333"/>
      <c r="F13" s="115"/>
      <c r="G13" s="115"/>
      <c r="H13" s="115"/>
      <c r="I13" s="198"/>
      <c r="J13" s="199">
        <f>(J14+J53)/2</f>
        <v>0.29665005662662153</v>
      </c>
      <c r="K13" s="196"/>
      <c r="L13" s="3"/>
      <c r="M13" s="3"/>
      <c r="N13" s="3"/>
      <c r="O13" s="3"/>
      <c r="P13" s="3"/>
      <c r="Q13" s="3"/>
      <c r="R13" s="3"/>
      <c r="S13" s="3"/>
      <c r="T13" s="3"/>
      <c r="U13" s="3"/>
      <c r="V13" s="3"/>
    </row>
    <row r="14" spans="1:22" ht="24" customHeight="1" x14ac:dyDescent="0.35">
      <c r="A14" s="14" t="s">
        <v>936</v>
      </c>
      <c r="B14" s="119"/>
      <c r="C14" s="120"/>
      <c r="D14" s="120"/>
      <c r="E14" s="121"/>
      <c r="F14" s="122"/>
      <c r="G14" s="122"/>
      <c r="H14" s="123"/>
      <c r="I14" s="123"/>
      <c r="J14" s="200">
        <f>(J15+J20+J23+J41+J43+J45)/6</f>
        <v>0.41408913301909162</v>
      </c>
      <c r="K14" s="196"/>
      <c r="L14" s="3"/>
      <c r="M14" s="3"/>
      <c r="N14" s="3"/>
      <c r="O14" s="3"/>
      <c r="P14" s="3"/>
      <c r="Q14" s="3"/>
      <c r="R14" s="3"/>
      <c r="S14" s="3"/>
      <c r="T14" s="3"/>
      <c r="U14" s="3"/>
      <c r="V14" s="3"/>
    </row>
    <row r="15" spans="1:22" ht="24" customHeight="1" x14ac:dyDescent="0.35">
      <c r="A15" s="201" t="s">
        <v>937</v>
      </c>
      <c r="B15" s="202"/>
      <c r="C15" s="203"/>
      <c r="D15" s="203"/>
      <c r="E15" s="162"/>
      <c r="F15" s="204"/>
      <c r="G15" s="205"/>
      <c r="H15" s="206"/>
      <c r="I15" s="206"/>
      <c r="J15" s="207">
        <f>SUM(J16:J19)/4</f>
        <v>0.61563513258751834</v>
      </c>
      <c r="K15" s="196"/>
      <c r="L15" s="3"/>
      <c r="M15" s="3"/>
      <c r="N15" s="3"/>
      <c r="O15" s="3"/>
      <c r="P15" s="3"/>
      <c r="Q15" s="3"/>
      <c r="R15" s="3"/>
      <c r="S15" s="3"/>
      <c r="T15" s="3"/>
      <c r="U15" s="3"/>
      <c r="V15" s="3"/>
    </row>
    <row r="16" spans="1:22" ht="64.5" customHeight="1" x14ac:dyDescent="0.35">
      <c r="A16" s="208"/>
      <c r="B16" s="209" t="s">
        <v>23</v>
      </c>
      <c r="C16" s="210" t="s">
        <v>938</v>
      </c>
      <c r="D16" s="210" t="s">
        <v>939</v>
      </c>
      <c r="E16" s="131">
        <v>0.1</v>
      </c>
      <c r="F16" s="94" t="s">
        <v>790</v>
      </c>
      <c r="G16" s="21">
        <v>39830</v>
      </c>
      <c r="H16" s="135">
        <f t="shared" ref="H16:H19" si="0">G16*E16</f>
        <v>3983</v>
      </c>
      <c r="I16" s="135">
        <v>680</v>
      </c>
      <c r="J16" s="128">
        <f t="shared" ref="J16:J17" si="1">IF(I16/H16&gt;=1,1,IF(I16/H16&lt;1,I16/H16))</f>
        <v>0.17072558373085614</v>
      </c>
      <c r="K16" s="196"/>
      <c r="L16" s="3"/>
      <c r="M16" s="3"/>
      <c r="N16" s="3"/>
      <c r="O16" s="3"/>
      <c r="P16" s="3"/>
      <c r="Q16" s="3"/>
      <c r="R16" s="3"/>
      <c r="S16" s="3"/>
      <c r="T16" s="3"/>
      <c r="U16" s="3"/>
      <c r="V16" s="3"/>
    </row>
    <row r="17" spans="1:22" ht="63" customHeight="1" x14ac:dyDescent="0.35">
      <c r="A17" s="97"/>
      <c r="B17" s="26" t="s">
        <v>32</v>
      </c>
      <c r="C17" s="22" t="s">
        <v>940</v>
      </c>
      <c r="D17" s="22" t="s">
        <v>941</v>
      </c>
      <c r="E17" s="131">
        <v>0.5</v>
      </c>
      <c r="F17" s="94" t="s">
        <v>790</v>
      </c>
      <c r="G17" s="21">
        <v>281</v>
      </c>
      <c r="H17" s="135">
        <f t="shared" si="0"/>
        <v>140.5</v>
      </c>
      <c r="I17" s="135">
        <v>41</v>
      </c>
      <c r="J17" s="128">
        <f t="shared" si="1"/>
        <v>0.29181494661921709</v>
      </c>
      <c r="K17" s="196"/>
      <c r="L17" s="3"/>
      <c r="M17" s="3"/>
      <c r="N17" s="3"/>
      <c r="O17" s="3"/>
      <c r="P17" s="3"/>
      <c r="Q17" s="3"/>
      <c r="R17" s="3"/>
      <c r="S17" s="3"/>
      <c r="T17" s="3"/>
      <c r="U17" s="3"/>
      <c r="V17" s="3"/>
    </row>
    <row r="18" spans="1:22" ht="42" customHeight="1" x14ac:dyDescent="0.35">
      <c r="A18" s="97"/>
      <c r="B18" s="26" t="s">
        <v>39</v>
      </c>
      <c r="C18" s="22" t="s">
        <v>942</v>
      </c>
      <c r="D18" s="22" t="s">
        <v>943</v>
      </c>
      <c r="E18" s="131">
        <v>1</v>
      </c>
      <c r="F18" s="94" t="s">
        <v>790</v>
      </c>
      <c r="G18" s="21">
        <v>0</v>
      </c>
      <c r="H18" s="135">
        <f t="shared" si="0"/>
        <v>0</v>
      </c>
      <c r="I18" s="135">
        <v>0</v>
      </c>
      <c r="J18" s="128">
        <v>1</v>
      </c>
      <c r="K18" s="196"/>
      <c r="L18" s="3"/>
      <c r="M18" s="3"/>
      <c r="N18" s="3"/>
      <c r="O18" s="3"/>
      <c r="P18" s="3"/>
      <c r="Q18" s="3"/>
      <c r="R18" s="3"/>
      <c r="S18" s="3"/>
      <c r="T18" s="3"/>
      <c r="U18" s="3"/>
      <c r="V18" s="3"/>
    </row>
    <row r="19" spans="1:22" ht="54" customHeight="1" x14ac:dyDescent="0.35">
      <c r="A19" s="97"/>
      <c r="B19" s="26" t="s">
        <v>46</v>
      </c>
      <c r="C19" s="22" t="s">
        <v>944</v>
      </c>
      <c r="D19" s="22" t="s">
        <v>945</v>
      </c>
      <c r="E19" s="131">
        <v>0.1</v>
      </c>
      <c r="F19" s="97" t="s">
        <v>790</v>
      </c>
      <c r="G19" s="21">
        <v>0</v>
      </c>
      <c r="H19" s="135">
        <f t="shared" si="0"/>
        <v>0</v>
      </c>
      <c r="I19" s="135">
        <v>0</v>
      </c>
      <c r="J19" s="128">
        <v>1</v>
      </c>
      <c r="K19" s="196"/>
      <c r="L19" s="3"/>
      <c r="M19" s="3"/>
      <c r="N19" s="3"/>
      <c r="O19" s="3"/>
      <c r="P19" s="3"/>
      <c r="Q19" s="3"/>
      <c r="R19" s="3"/>
      <c r="S19" s="3"/>
      <c r="T19" s="3"/>
      <c r="U19" s="3"/>
      <c r="V19" s="3"/>
    </row>
    <row r="20" spans="1:22" ht="27" customHeight="1" x14ac:dyDescent="0.35">
      <c r="A20" s="211" t="s">
        <v>946</v>
      </c>
      <c r="B20" s="43"/>
      <c r="C20" s="45"/>
      <c r="D20" s="212"/>
      <c r="E20" s="162"/>
      <c r="F20" s="213"/>
      <c r="G20" s="162"/>
      <c r="H20" s="147"/>
      <c r="I20" s="147"/>
      <c r="J20" s="148">
        <f>SUM(J21:J22)/2</f>
        <v>0.15009665770946651</v>
      </c>
      <c r="K20" s="196"/>
      <c r="L20" s="3"/>
      <c r="M20" s="3"/>
      <c r="N20" s="3"/>
      <c r="O20" s="3"/>
      <c r="P20" s="3"/>
      <c r="Q20" s="3"/>
      <c r="R20" s="3"/>
      <c r="S20" s="3"/>
      <c r="T20" s="3"/>
      <c r="U20" s="3"/>
      <c r="V20" s="3"/>
    </row>
    <row r="21" spans="1:22" ht="36.75" customHeight="1" x14ac:dyDescent="0.35">
      <c r="A21" s="194"/>
      <c r="B21" s="26" t="s">
        <v>23</v>
      </c>
      <c r="C21" s="22" t="s">
        <v>947</v>
      </c>
      <c r="D21" s="23" t="s">
        <v>948</v>
      </c>
      <c r="E21" s="131">
        <v>1</v>
      </c>
      <c r="F21" s="214" t="s">
        <v>790</v>
      </c>
      <c r="G21" s="26">
        <v>447</v>
      </c>
      <c r="H21" s="127">
        <f t="shared" ref="H21:H22" si="2">G21*E21</f>
        <v>447</v>
      </c>
      <c r="I21" s="127">
        <v>125</v>
      </c>
      <c r="J21" s="128">
        <f t="shared" ref="J21:J22" si="3">IF(I21/H21&gt;=1,1,IF(I21/H21&lt;1,I21/H21))</f>
        <v>0.2796420581655481</v>
      </c>
      <c r="K21" s="196"/>
      <c r="L21" s="3"/>
      <c r="M21" s="3"/>
      <c r="N21" s="3"/>
      <c r="O21" s="3"/>
      <c r="P21" s="3"/>
      <c r="Q21" s="3"/>
      <c r="R21" s="3"/>
      <c r="S21" s="3"/>
      <c r="T21" s="3"/>
      <c r="U21" s="3"/>
      <c r="V21" s="3"/>
    </row>
    <row r="22" spans="1:22" ht="33" customHeight="1" x14ac:dyDescent="0.35">
      <c r="A22" s="97"/>
      <c r="B22" s="65" t="s">
        <v>32</v>
      </c>
      <c r="C22" s="215" t="s">
        <v>908</v>
      </c>
      <c r="D22" s="181" t="s">
        <v>949</v>
      </c>
      <c r="E22" s="182">
        <v>0.8</v>
      </c>
      <c r="F22" s="214" t="s">
        <v>790</v>
      </c>
      <c r="G22" s="26">
        <v>1034</v>
      </c>
      <c r="H22" s="127">
        <f t="shared" si="2"/>
        <v>827.2</v>
      </c>
      <c r="I22" s="127">
        <v>17</v>
      </c>
      <c r="J22" s="128">
        <f t="shared" si="3"/>
        <v>2.055125725338491E-2</v>
      </c>
      <c r="K22" s="196"/>
      <c r="L22" s="3"/>
      <c r="M22" s="3"/>
      <c r="N22" s="3"/>
      <c r="O22" s="3"/>
      <c r="P22" s="3"/>
      <c r="Q22" s="3"/>
      <c r="R22" s="3"/>
      <c r="S22" s="3"/>
      <c r="T22" s="3"/>
      <c r="U22" s="3"/>
      <c r="V22" s="3"/>
    </row>
    <row r="23" spans="1:22" ht="28.5" customHeight="1" x14ac:dyDescent="0.35">
      <c r="A23" s="211" t="s">
        <v>950</v>
      </c>
      <c r="B23" s="43"/>
      <c r="C23" s="45"/>
      <c r="D23" s="45"/>
      <c r="E23" s="148"/>
      <c r="F23" s="216"/>
      <c r="G23" s="162"/>
      <c r="H23" s="147"/>
      <c r="I23" s="147"/>
      <c r="J23" s="148">
        <f>SUM(J24:J40)/17</f>
        <v>0.21878207929897786</v>
      </c>
      <c r="K23" s="196"/>
      <c r="L23" s="3"/>
      <c r="M23" s="3"/>
      <c r="N23" s="3"/>
      <c r="O23" s="3"/>
      <c r="P23" s="3"/>
      <c r="Q23" s="3"/>
      <c r="R23" s="3"/>
      <c r="S23" s="3"/>
      <c r="T23" s="3"/>
      <c r="U23" s="3"/>
      <c r="V23" s="3"/>
    </row>
    <row r="24" spans="1:22" ht="38.25" customHeight="1" x14ac:dyDescent="0.35">
      <c r="A24" s="97"/>
      <c r="B24" s="26" t="s">
        <v>23</v>
      </c>
      <c r="C24" s="22" t="s">
        <v>951</v>
      </c>
      <c r="D24" s="22" t="s">
        <v>952</v>
      </c>
      <c r="E24" s="131">
        <v>0.6</v>
      </c>
      <c r="F24" s="214" t="s">
        <v>790</v>
      </c>
      <c r="G24" s="21">
        <v>26694</v>
      </c>
      <c r="H24" s="135">
        <f t="shared" ref="H24:H40" si="4">G24*E24</f>
        <v>16016.4</v>
      </c>
      <c r="I24" s="135">
        <v>3814</v>
      </c>
      <c r="J24" s="128">
        <f t="shared" ref="J24:J40" si="5">IF(I24/H24&gt;=1,1,IF(I24/H24&lt;1,I24/H24))</f>
        <v>0.23813091581129342</v>
      </c>
      <c r="K24" s="196"/>
      <c r="L24" s="3"/>
      <c r="M24" s="3"/>
      <c r="N24" s="3"/>
      <c r="O24" s="3"/>
      <c r="P24" s="3"/>
      <c r="Q24" s="3"/>
      <c r="R24" s="3"/>
      <c r="S24" s="3"/>
      <c r="T24" s="3"/>
      <c r="U24" s="3"/>
      <c r="V24" s="3"/>
    </row>
    <row r="25" spans="1:22" ht="47.25" customHeight="1" x14ac:dyDescent="0.35">
      <c r="A25" s="97"/>
      <c r="B25" s="26" t="s">
        <v>32</v>
      </c>
      <c r="C25" s="22" t="s">
        <v>953</v>
      </c>
      <c r="D25" s="22" t="s">
        <v>954</v>
      </c>
      <c r="E25" s="131">
        <v>0.6</v>
      </c>
      <c r="F25" s="214" t="s">
        <v>790</v>
      </c>
      <c r="G25" s="21">
        <v>34783</v>
      </c>
      <c r="H25" s="135">
        <f t="shared" si="4"/>
        <v>20869.8</v>
      </c>
      <c r="I25" s="135">
        <v>4521</v>
      </c>
      <c r="J25" s="128">
        <f t="shared" si="5"/>
        <v>0.21662881292585459</v>
      </c>
      <c r="K25" s="196"/>
      <c r="L25" s="3"/>
      <c r="M25" s="3"/>
      <c r="N25" s="3"/>
      <c r="O25" s="3"/>
      <c r="P25" s="3"/>
      <c r="Q25" s="3"/>
      <c r="R25" s="3"/>
      <c r="S25" s="3"/>
      <c r="T25" s="3"/>
      <c r="U25" s="3"/>
      <c r="V25" s="3"/>
    </row>
    <row r="26" spans="1:22" ht="48.75" customHeight="1" x14ac:dyDescent="0.35">
      <c r="A26" s="97"/>
      <c r="B26" s="26" t="s">
        <v>39</v>
      </c>
      <c r="C26" s="22" t="s">
        <v>955</v>
      </c>
      <c r="D26" s="22" t="s">
        <v>956</v>
      </c>
      <c r="E26" s="131">
        <v>1</v>
      </c>
      <c r="F26" s="214" t="s">
        <v>790</v>
      </c>
      <c r="G26" s="21">
        <v>99</v>
      </c>
      <c r="H26" s="135">
        <f t="shared" si="4"/>
        <v>99</v>
      </c>
      <c r="I26" s="135">
        <v>25</v>
      </c>
      <c r="J26" s="128">
        <f t="shared" si="5"/>
        <v>0.25252525252525254</v>
      </c>
      <c r="K26" s="196"/>
      <c r="L26" s="3"/>
      <c r="M26" s="3"/>
      <c r="N26" s="3"/>
      <c r="O26" s="3"/>
      <c r="P26" s="3"/>
      <c r="Q26" s="3"/>
      <c r="R26" s="3"/>
      <c r="S26" s="3"/>
      <c r="T26" s="3"/>
      <c r="U26" s="3"/>
      <c r="V26" s="3"/>
    </row>
    <row r="27" spans="1:22" ht="47.25" customHeight="1" x14ac:dyDescent="0.35">
      <c r="A27" s="97"/>
      <c r="B27" s="26" t="s">
        <v>46</v>
      </c>
      <c r="C27" s="22" t="s">
        <v>957</v>
      </c>
      <c r="D27" s="22" t="s">
        <v>958</v>
      </c>
      <c r="E27" s="131">
        <v>1</v>
      </c>
      <c r="F27" s="214" t="s">
        <v>790</v>
      </c>
      <c r="G27" s="21">
        <v>944</v>
      </c>
      <c r="H27" s="135">
        <f t="shared" si="4"/>
        <v>944</v>
      </c>
      <c r="I27" s="135">
        <v>291</v>
      </c>
      <c r="J27" s="128">
        <f t="shared" si="5"/>
        <v>0.30826271186440679</v>
      </c>
      <c r="K27" s="196"/>
      <c r="L27" s="3"/>
      <c r="M27" s="3"/>
      <c r="N27" s="3"/>
      <c r="O27" s="3"/>
      <c r="P27" s="3"/>
      <c r="Q27" s="3"/>
      <c r="R27" s="3"/>
      <c r="S27" s="3"/>
      <c r="T27" s="3"/>
      <c r="U27" s="3"/>
      <c r="V27" s="3"/>
    </row>
    <row r="28" spans="1:22" ht="34.5" customHeight="1" x14ac:dyDescent="0.35">
      <c r="A28" s="97"/>
      <c r="B28" s="26" t="s">
        <v>53</v>
      </c>
      <c r="C28" s="22" t="s">
        <v>959</v>
      </c>
      <c r="D28" s="22" t="s">
        <v>960</v>
      </c>
      <c r="E28" s="131">
        <v>0.2</v>
      </c>
      <c r="F28" s="214" t="s">
        <v>790</v>
      </c>
      <c r="G28" s="21">
        <v>944</v>
      </c>
      <c r="H28" s="135">
        <f t="shared" si="4"/>
        <v>188.8</v>
      </c>
      <c r="I28" s="135">
        <v>36</v>
      </c>
      <c r="J28" s="128">
        <f t="shared" si="5"/>
        <v>0.19067796610169491</v>
      </c>
      <c r="K28" s="196"/>
      <c r="L28" s="3"/>
      <c r="M28" s="3"/>
      <c r="N28" s="3"/>
      <c r="O28" s="3"/>
      <c r="P28" s="3"/>
      <c r="Q28" s="3"/>
      <c r="R28" s="3"/>
      <c r="S28" s="3"/>
      <c r="T28" s="3"/>
      <c r="U28" s="3"/>
      <c r="V28" s="3"/>
    </row>
    <row r="29" spans="1:22" ht="36.75" customHeight="1" x14ac:dyDescent="0.35">
      <c r="A29" s="97"/>
      <c r="B29" s="26" t="s">
        <v>58</v>
      </c>
      <c r="C29" s="22" t="s">
        <v>961</v>
      </c>
      <c r="D29" s="22" t="s">
        <v>962</v>
      </c>
      <c r="E29" s="131">
        <v>0.7</v>
      </c>
      <c r="F29" s="214" t="s">
        <v>790</v>
      </c>
      <c r="G29" s="21">
        <v>34783</v>
      </c>
      <c r="H29" s="135">
        <f t="shared" si="4"/>
        <v>24348.1</v>
      </c>
      <c r="I29" s="135">
        <v>4328</v>
      </c>
      <c r="J29" s="128">
        <f t="shared" si="5"/>
        <v>0.17775514311178287</v>
      </c>
      <c r="K29" s="196"/>
      <c r="L29" s="3"/>
      <c r="M29" s="3"/>
      <c r="N29" s="3"/>
      <c r="O29" s="3"/>
      <c r="P29" s="3"/>
      <c r="Q29" s="3"/>
      <c r="R29" s="3"/>
      <c r="S29" s="3"/>
      <c r="T29" s="3"/>
      <c r="U29" s="3"/>
      <c r="V29" s="3"/>
    </row>
    <row r="30" spans="1:22" ht="48" customHeight="1" x14ac:dyDescent="0.35">
      <c r="A30" s="97"/>
      <c r="B30" s="26" t="s">
        <v>201</v>
      </c>
      <c r="C30" s="22" t="s">
        <v>963</v>
      </c>
      <c r="D30" s="22" t="s">
        <v>964</v>
      </c>
      <c r="E30" s="131">
        <v>0.2</v>
      </c>
      <c r="F30" s="214" t="s">
        <v>790</v>
      </c>
      <c r="G30" s="21">
        <v>18341</v>
      </c>
      <c r="H30" s="135">
        <f t="shared" si="4"/>
        <v>3668.2000000000003</v>
      </c>
      <c r="I30" s="135">
        <v>89</v>
      </c>
      <c r="J30" s="128">
        <f t="shared" si="5"/>
        <v>2.4262581102448066E-2</v>
      </c>
      <c r="K30" s="196"/>
      <c r="L30" s="3"/>
      <c r="M30" s="3"/>
      <c r="N30" s="3"/>
      <c r="O30" s="3"/>
      <c r="P30" s="3"/>
      <c r="Q30" s="3"/>
      <c r="R30" s="3"/>
      <c r="S30" s="3"/>
      <c r="T30" s="3"/>
      <c r="U30" s="3"/>
      <c r="V30" s="3"/>
    </row>
    <row r="31" spans="1:22" ht="66" customHeight="1" x14ac:dyDescent="0.35">
      <c r="A31" s="97"/>
      <c r="B31" s="26" t="s">
        <v>553</v>
      </c>
      <c r="C31" s="22" t="s">
        <v>965</v>
      </c>
      <c r="D31" s="22" t="s">
        <v>966</v>
      </c>
      <c r="E31" s="128">
        <v>1</v>
      </c>
      <c r="F31" s="214" t="s">
        <v>790</v>
      </c>
      <c r="G31" s="21">
        <v>2797</v>
      </c>
      <c r="H31" s="135">
        <f t="shared" si="4"/>
        <v>2797</v>
      </c>
      <c r="I31" s="135">
        <v>777</v>
      </c>
      <c r="J31" s="128">
        <f t="shared" si="5"/>
        <v>0.27779764032892384</v>
      </c>
      <c r="K31" s="196"/>
      <c r="L31" s="3"/>
      <c r="M31" s="3"/>
      <c r="N31" s="3"/>
      <c r="O31" s="3"/>
      <c r="P31" s="3"/>
      <c r="Q31" s="3"/>
      <c r="R31" s="3"/>
      <c r="S31" s="3"/>
      <c r="T31" s="3"/>
      <c r="U31" s="3"/>
      <c r="V31" s="3"/>
    </row>
    <row r="32" spans="1:22" ht="51" customHeight="1" x14ac:dyDescent="0.35">
      <c r="A32" s="97"/>
      <c r="B32" s="26" t="s">
        <v>561</v>
      </c>
      <c r="C32" s="22" t="s">
        <v>967</v>
      </c>
      <c r="D32" s="22" t="s">
        <v>968</v>
      </c>
      <c r="E32" s="128">
        <v>0.15</v>
      </c>
      <c r="F32" s="214" t="s">
        <v>790</v>
      </c>
      <c r="G32" s="217">
        <v>2797</v>
      </c>
      <c r="H32" s="135">
        <f t="shared" si="4"/>
        <v>419.55</v>
      </c>
      <c r="I32" s="135">
        <v>112</v>
      </c>
      <c r="J32" s="128">
        <f t="shared" si="5"/>
        <v>0.26695268740317007</v>
      </c>
      <c r="K32" s="196"/>
      <c r="L32" s="3"/>
      <c r="M32" s="3"/>
      <c r="N32" s="3"/>
      <c r="O32" s="3"/>
      <c r="P32" s="3"/>
      <c r="Q32" s="3"/>
      <c r="R32" s="3"/>
      <c r="S32" s="3"/>
      <c r="T32" s="3"/>
      <c r="U32" s="3"/>
      <c r="V32" s="3"/>
    </row>
    <row r="33" spans="1:26" ht="54.75" customHeight="1" x14ac:dyDescent="0.35">
      <c r="A33" s="97"/>
      <c r="B33" s="26" t="s">
        <v>569</v>
      </c>
      <c r="C33" s="22" t="s">
        <v>969</v>
      </c>
      <c r="D33" s="22" t="s">
        <v>970</v>
      </c>
      <c r="E33" s="131">
        <v>0.5</v>
      </c>
      <c r="F33" s="214" t="s">
        <v>790</v>
      </c>
      <c r="G33" s="21">
        <v>3008</v>
      </c>
      <c r="H33" s="135">
        <f t="shared" si="4"/>
        <v>1504</v>
      </c>
      <c r="I33" s="135">
        <v>217</v>
      </c>
      <c r="J33" s="128">
        <f t="shared" si="5"/>
        <v>0.14428191489361702</v>
      </c>
      <c r="K33" s="196"/>
      <c r="L33" s="3"/>
      <c r="M33" s="3"/>
      <c r="N33" s="3"/>
      <c r="O33" s="3"/>
      <c r="P33" s="3"/>
      <c r="Q33" s="3"/>
      <c r="R33" s="3"/>
      <c r="S33" s="3"/>
      <c r="T33" s="3"/>
      <c r="U33" s="3"/>
      <c r="V33" s="3"/>
    </row>
    <row r="34" spans="1:26" ht="39" customHeight="1" x14ac:dyDescent="0.35">
      <c r="A34" s="97"/>
      <c r="B34" s="26" t="s">
        <v>577</v>
      </c>
      <c r="C34" s="22" t="s">
        <v>971</v>
      </c>
      <c r="D34" s="22" t="s">
        <v>972</v>
      </c>
      <c r="E34" s="128">
        <v>0.9</v>
      </c>
      <c r="F34" s="214" t="s">
        <v>790</v>
      </c>
      <c r="G34" s="21">
        <v>18341</v>
      </c>
      <c r="H34" s="135">
        <f t="shared" si="4"/>
        <v>16506.900000000001</v>
      </c>
      <c r="I34" s="135">
        <v>744</v>
      </c>
      <c r="J34" s="128">
        <f t="shared" si="5"/>
        <v>4.5072060774585171E-2</v>
      </c>
      <c r="K34" s="196"/>
      <c r="L34" s="3"/>
      <c r="M34" s="3"/>
      <c r="N34" s="3"/>
      <c r="O34" s="3"/>
      <c r="P34" s="3"/>
      <c r="Q34" s="3"/>
      <c r="R34" s="3"/>
      <c r="S34" s="3"/>
      <c r="T34" s="3"/>
      <c r="U34" s="3"/>
      <c r="V34" s="3"/>
    </row>
    <row r="35" spans="1:26" ht="36" customHeight="1" x14ac:dyDescent="0.35">
      <c r="A35" s="97"/>
      <c r="B35" s="26" t="s">
        <v>585</v>
      </c>
      <c r="C35" s="22" t="s">
        <v>973</v>
      </c>
      <c r="D35" s="22" t="s">
        <v>974</v>
      </c>
      <c r="E35" s="131">
        <v>0.25</v>
      </c>
      <c r="F35" s="214" t="s">
        <v>790</v>
      </c>
      <c r="G35" s="21">
        <v>14993</v>
      </c>
      <c r="H35" s="135">
        <f t="shared" si="4"/>
        <v>3748.25</v>
      </c>
      <c r="I35" s="135">
        <v>105</v>
      </c>
      <c r="J35" s="128">
        <f t="shared" si="5"/>
        <v>2.8013072767291404E-2</v>
      </c>
      <c r="K35" s="196"/>
      <c r="L35" s="3"/>
      <c r="M35" s="3"/>
      <c r="N35" s="3"/>
      <c r="O35" s="3"/>
      <c r="P35" s="3"/>
      <c r="Q35" s="3"/>
      <c r="R35" s="3"/>
      <c r="S35" s="3"/>
      <c r="T35" s="3"/>
      <c r="U35" s="3"/>
      <c r="V35" s="3"/>
    </row>
    <row r="36" spans="1:26" ht="34.5" customHeight="1" x14ac:dyDescent="0.35">
      <c r="A36" s="218"/>
      <c r="B36" s="219" t="s">
        <v>593</v>
      </c>
      <c r="C36" s="220" t="s">
        <v>975</v>
      </c>
      <c r="D36" s="220" t="s">
        <v>976</v>
      </c>
      <c r="E36" s="221">
        <v>0.75</v>
      </c>
      <c r="F36" s="222" t="s">
        <v>790</v>
      </c>
      <c r="G36" s="217">
        <v>11705</v>
      </c>
      <c r="H36" s="223">
        <f t="shared" si="4"/>
        <v>8778.75</v>
      </c>
      <c r="I36" s="223">
        <v>5111</v>
      </c>
      <c r="J36" s="221">
        <f t="shared" si="5"/>
        <v>0.58220133845934785</v>
      </c>
      <c r="K36" s="224"/>
      <c r="L36" s="225"/>
      <c r="M36" s="225"/>
      <c r="N36" s="225"/>
      <c r="O36" s="225"/>
      <c r="P36" s="225"/>
      <c r="Q36" s="225"/>
      <c r="R36" s="225"/>
      <c r="S36" s="225"/>
      <c r="T36" s="225"/>
      <c r="U36" s="225"/>
      <c r="V36" s="225"/>
      <c r="W36" s="226"/>
      <c r="X36" s="226"/>
      <c r="Y36" s="226"/>
      <c r="Z36" s="226"/>
    </row>
    <row r="37" spans="1:26" ht="36" customHeight="1" x14ac:dyDescent="0.35">
      <c r="A37" s="218"/>
      <c r="B37" s="219" t="s">
        <v>601</v>
      </c>
      <c r="C37" s="220" t="s">
        <v>977</v>
      </c>
      <c r="D37" s="220" t="s">
        <v>976</v>
      </c>
      <c r="E37" s="221">
        <v>0.6</v>
      </c>
      <c r="F37" s="222" t="s">
        <v>790</v>
      </c>
      <c r="G37" s="217">
        <v>11705</v>
      </c>
      <c r="H37" s="223">
        <f t="shared" si="4"/>
        <v>7023</v>
      </c>
      <c r="I37" s="223">
        <v>4921</v>
      </c>
      <c r="J37" s="221">
        <f t="shared" si="5"/>
        <v>0.70069770753239358</v>
      </c>
      <c r="K37" s="224"/>
      <c r="L37" s="225"/>
      <c r="M37" s="225"/>
      <c r="N37" s="225"/>
      <c r="O37" s="225"/>
      <c r="P37" s="225"/>
      <c r="Q37" s="225"/>
      <c r="R37" s="225"/>
      <c r="S37" s="225"/>
      <c r="T37" s="225"/>
      <c r="U37" s="225"/>
      <c r="V37" s="225"/>
      <c r="W37" s="226"/>
      <c r="X37" s="226"/>
      <c r="Y37" s="226"/>
      <c r="Z37" s="226"/>
    </row>
    <row r="38" spans="1:26" ht="31.5" customHeight="1" x14ac:dyDescent="0.35">
      <c r="A38" s="97"/>
      <c r="B38" s="26" t="s">
        <v>609</v>
      </c>
      <c r="C38" s="23" t="s">
        <v>978</v>
      </c>
      <c r="D38" s="23" t="s">
        <v>979</v>
      </c>
      <c r="E38" s="128">
        <v>0.25</v>
      </c>
      <c r="F38" s="214" t="s">
        <v>790</v>
      </c>
      <c r="G38" s="21">
        <v>12868</v>
      </c>
      <c r="H38" s="135">
        <f t="shared" si="4"/>
        <v>3217</v>
      </c>
      <c r="I38" s="135">
        <v>35</v>
      </c>
      <c r="J38" s="128">
        <f t="shared" si="5"/>
        <v>1.0879701585327946E-2</v>
      </c>
      <c r="K38" s="196"/>
      <c r="L38" s="3"/>
      <c r="M38" s="3"/>
      <c r="N38" s="3"/>
      <c r="O38" s="3"/>
      <c r="P38" s="3"/>
      <c r="Q38" s="3"/>
      <c r="R38" s="3"/>
      <c r="S38" s="3"/>
      <c r="T38" s="3"/>
      <c r="U38" s="3"/>
      <c r="V38" s="3"/>
    </row>
    <row r="39" spans="1:26" ht="51" customHeight="1" x14ac:dyDescent="0.35">
      <c r="A39" s="97"/>
      <c r="B39" s="26" t="s">
        <v>617</v>
      </c>
      <c r="C39" s="22" t="s">
        <v>980</v>
      </c>
      <c r="D39" s="22" t="s">
        <v>981</v>
      </c>
      <c r="E39" s="131">
        <v>0.7</v>
      </c>
      <c r="F39" s="214" t="s">
        <v>790</v>
      </c>
      <c r="G39" s="21">
        <v>39830</v>
      </c>
      <c r="H39" s="135">
        <f t="shared" si="4"/>
        <v>27881</v>
      </c>
      <c r="I39" s="135">
        <v>3557</v>
      </c>
      <c r="J39" s="128">
        <f t="shared" si="5"/>
        <v>0.12757792044761665</v>
      </c>
      <c r="K39" s="196"/>
      <c r="L39" s="3"/>
      <c r="M39" s="3"/>
      <c r="N39" s="3"/>
      <c r="O39" s="3"/>
      <c r="P39" s="3"/>
      <c r="Q39" s="3"/>
      <c r="R39" s="3"/>
      <c r="S39" s="3"/>
      <c r="T39" s="3"/>
      <c r="U39" s="3"/>
      <c r="V39" s="3"/>
    </row>
    <row r="40" spans="1:26" ht="54" customHeight="1" x14ac:dyDescent="0.35">
      <c r="A40" s="97"/>
      <c r="B40" s="26" t="s">
        <v>624</v>
      </c>
      <c r="C40" s="22" t="s">
        <v>982</v>
      </c>
      <c r="D40" s="22" t="s">
        <v>983</v>
      </c>
      <c r="E40" s="131">
        <v>0.7</v>
      </c>
      <c r="F40" s="214" t="s">
        <v>790</v>
      </c>
      <c r="G40" s="21">
        <v>39830</v>
      </c>
      <c r="H40" s="135">
        <f t="shared" si="4"/>
        <v>27881</v>
      </c>
      <c r="I40" s="135">
        <v>3557</v>
      </c>
      <c r="J40" s="128">
        <f t="shared" si="5"/>
        <v>0.12757792044761665</v>
      </c>
      <c r="K40" s="196"/>
      <c r="L40" s="3"/>
      <c r="M40" s="3"/>
      <c r="N40" s="3"/>
      <c r="O40" s="3"/>
      <c r="P40" s="3"/>
      <c r="Q40" s="3"/>
      <c r="R40" s="3"/>
      <c r="S40" s="3"/>
      <c r="T40" s="3"/>
      <c r="U40" s="3"/>
      <c r="V40" s="3"/>
    </row>
    <row r="41" spans="1:26" ht="27" customHeight="1" x14ac:dyDescent="0.35">
      <c r="A41" s="211" t="s">
        <v>984</v>
      </c>
      <c r="B41" s="43"/>
      <c r="C41" s="45"/>
      <c r="D41" s="45"/>
      <c r="E41" s="162"/>
      <c r="F41" s="162"/>
      <c r="G41" s="162"/>
      <c r="H41" s="147"/>
      <c r="I41" s="147"/>
      <c r="J41" s="148">
        <f>SUM(J42)</f>
        <v>0.95238095238095233</v>
      </c>
      <c r="K41" s="196"/>
      <c r="L41" s="3"/>
      <c r="M41" s="3"/>
      <c r="N41" s="3"/>
      <c r="O41" s="3"/>
      <c r="P41" s="3"/>
      <c r="Q41" s="3"/>
      <c r="R41" s="3"/>
      <c r="S41" s="3"/>
      <c r="T41" s="3"/>
      <c r="U41" s="3"/>
      <c r="V41" s="3"/>
    </row>
    <row r="42" spans="1:26" ht="52.5" customHeight="1" x14ac:dyDescent="0.35">
      <c r="A42" s="98"/>
      <c r="B42" s="65" t="s">
        <v>23</v>
      </c>
      <c r="C42" s="106" t="s">
        <v>985</v>
      </c>
      <c r="D42" s="106" t="s">
        <v>986</v>
      </c>
      <c r="E42" s="131">
        <v>0.1</v>
      </c>
      <c r="F42" s="227" t="s">
        <v>790</v>
      </c>
      <c r="G42" s="228">
        <v>105</v>
      </c>
      <c r="H42" s="135">
        <f>G42*E42</f>
        <v>10.5</v>
      </c>
      <c r="I42" s="229">
        <v>10</v>
      </c>
      <c r="J42" s="128">
        <f>IF(I42/H42&gt;=1,1,IF(I42/H42&lt;1,I42/H42))</f>
        <v>0.95238095238095233</v>
      </c>
      <c r="K42" s="196"/>
      <c r="L42" s="3"/>
      <c r="M42" s="3"/>
      <c r="N42" s="3"/>
      <c r="O42" s="3"/>
      <c r="P42" s="3"/>
      <c r="Q42" s="3"/>
      <c r="R42" s="3"/>
      <c r="S42" s="3"/>
      <c r="T42" s="3"/>
      <c r="U42" s="3"/>
      <c r="V42" s="3"/>
    </row>
    <row r="43" spans="1:26" ht="30" customHeight="1" x14ac:dyDescent="0.35">
      <c r="A43" s="201" t="s">
        <v>987</v>
      </c>
      <c r="B43" s="230"/>
      <c r="C43" s="45"/>
      <c r="D43" s="45"/>
      <c r="E43" s="162"/>
      <c r="F43" s="162"/>
      <c r="G43" s="231"/>
      <c r="H43" s="232"/>
      <c r="I43" s="232"/>
      <c r="J43" s="148">
        <f>SUM(J44)</f>
        <v>3.6654915531981417E-3</v>
      </c>
      <c r="K43" s="196"/>
      <c r="L43" s="3"/>
      <c r="M43" s="3"/>
      <c r="N43" s="3"/>
      <c r="O43" s="3"/>
      <c r="P43" s="3"/>
      <c r="Q43" s="3"/>
      <c r="R43" s="3"/>
      <c r="S43" s="3"/>
      <c r="T43" s="3"/>
      <c r="U43" s="3"/>
      <c r="V43" s="3"/>
    </row>
    <row r="44" spans="1:26" ht="61.5" customHeight="1" x14ac:dyDescent="0.35">
      <c r="A44" s="233"/>
      <c r="B44" s="26" t="s">
        <v>23</v>
      </c>
      <c r="C44" s="22" t="s">
        <v>988</v>
      </c>
      <c r="D44" s="22" t="s">
        <v>989</v>
      </c>
      <c r="E44" s="153">
        <v>0.35</v>
      </c>
      <c r="F44" s="132" t="s">
        <v>790</v>
      </c>
      <c r="G44" s="31">
        <v>26502</v>
      </c>
      <c r="H44" s="135">
        <f>G44*E44</f>
        <v>9275.6999999999989</v>
      </c>
      <c r="I44" s="234">
        <v>34</v>
      </c>
      <c r="J44" s="128">
        <f>IF(I44/H44&gt;=1,1,IF(I44/H44&lt;1,I44/H44))</f>
        <v>3.6654915531981417E-3</v>
      </c>
      <c r="K44" s="3"/>
      <c r="L44" s="3"/>
      <c r="M44" s="3"/>
      <c r="N44" s="3"/>
      <c r="O44" s="31">
        <v>7106</v>
      </c>
      <c r="P44" s="3"/>
      <c r="Q44" s="3"/>
      <c r="R44" s="3"/>
      <c r="S44" s="3"/>
      <c r="T44" s="3"/>
      <c r="U44" s="3"/>
      <c r="V44" s="3"/>
    </row>
    <row r="45" spans="1:26" ht="28.5" customHeight="1" x14ac:dyDescent="0.35">
      <c r="A45" s="358" t="s">
        <v>990</v>
      </c>
      <c r="B45" s="340"/>
      <c r="C45" s="340"/>
      <c r="D45" s="340"/>
      <c r="E45" s="235"/>
      <c r="F45" s="236"/>
      <c r="G45" s="237"/>
      <c r="H45" s="238"/>
      <c r="I45" s="238"/>
      <c r="J45" s="148">
        <f>SUM(J46:J52)/7</f>
        <v>0.54397448458443642</v>
      </c>
      <c r="K45" s="3"/>
      <c r="L45" s="3"/>
      <c r="M45" s="3"/>
      <c r="N45" s="3"/>
      <c r="O45" s="3"/>
      <c r="P45" s="3"/>
      <c r="Q45" s="3"/>
      <c r="R45" s="3"/>
      <c r="S45" s="3"/>
      <c r="T45" s="3"/>
      <c r="U45" s="3"/>
      <c r="V45" s="3"/>
    </row>
    <row r="46" spans="1:26" ht="36.75" customHeight="1" x14ac:dyDescent="0.35">
      <c r="A46" s="233"/>
      <c r="B46" s="239" t="s">
        <v>23</v>
      </c>
      <c r="C46" s="22" t="s">
        <v>991</v>
      </c>
      <c r="D46" s="22" t="s">
        <v>992</v>
      </c>
      <c r="E46" s="131">
        <v>0.17499999999999999</v>
      </c>
      <c r="F46" s="103" t="s">
        <v>993</v>
      </c>
      <c r="G46" s="26">
        <v>7476</v>
      </c>
      <c r="H46" s="135">
        <f t="shared" ref="H46:H47" si="6">G46*E46</f>
        <v>1308.3</v>
      </c>
      <c r="I46" s="234">
        <v>5170</v>
      </c>
      <c r="J46" s="128">
        <f t="shared" ref="J46:J47" si="7">IF(I46/H46&gt;=1,1,IF(I46/H46&lt;1,I46/H46))</f>
        <v>1</v>
      </c>
      <c r="K46" s="240"/>
      <c r="L46" s="3"/>
      <c r="M46" s="3"/>
      <c r="N46" s="3"/>
      <c r="O46" s="3"/>
      <c r="P46" s="3"/>
      <c r="Q46" s="3"/>
      <c r="R46" s="3"/>
      <c r="S46" s="3"/>
      <c r="T46" s="3"/>
      <c r="U46" s="3"/>
      <c r="V46" s="3"/>
    </row>
    <row r="47" spans="1:26" ht="36" customHeight="1" x14ac:dyDescent="0.35">
      <c r="A47" s="183"/>
      <c r="B47" s="26" t="s">
        <v>32</v>
      </c>
      <c r="C47" s="22" t="s">
        <v>991</v>
      </c>
      <c r="D47" s="22" t="s">
        <v>994</v>
      </c>
      <c r="E47" s="131">
        <v>2.5000000000000001E-2</v>
      </c>
      <c r="F47" s="103" t="s">
        <v>993</v>
      </c>
      <c r="G47" s="26">
        <v>7476</v>
      </c>
      <c r="H47" s="135">
        <f t="shared" si="6"/>
        <v>186.9</v>
      </c>
      <c r="I47" s="234">
        <v>117</v>
      </c>
      <c r="J47" s="128">
        <f t="shared" si="7"/>
        <v>0.6260032102728732</v>
      </c>
      <c r="K47" s="3"/>
      <c r="L47" s="3"/>
      <c r="M47" s="3"/>
      <c r="N47" s="3"/>
      <c r="O47" s="3"/>
      <c r="P47" s="3"/>
      <c r="Q47" s="3"/>
      <c r="R47" s="3"/>
      <c r="S47" s="3"/>
      <c r="T47" s="3"/>
      <c r="U47" s="3"/>
      <c r="V47" s="3"/>
    </row>
    <row r="48" spans="1:26" ht="33" customHeight="1" x14ac:dyDescent="0.35">
      <c r="A48" s="241"/>
      <c r="B48" s="166" t="s">
        <v>39</v>
      </c>
      <c r="C48" s="242" t="s">
        <v>991</v>
      </c>
      <c r="D48" s="242" t="s">
        <v>995</v>
      </c>
      <c r="E48" s="243" t="s">
        <v>996</v>
      </c>
      <c r="F48" s="167" t="s">
        <v>993</v>
      </c>
      <c r="G48" s="166">
        <v>7476</v>
      </c>
      <c r="H48" s="244">
        <f>15%*G48</f>
        <v>1121.3999999999999</v>
      </c>
      <c r="I48" s="170">
        <v>161</v>
      </c>
      <c r="J48" s="245" t="str">
        <f>IF(I48/H48*100%&lt;=15%,"100%",IF(I48/H48*100%&lt;30%,"90%",IF(I48/H48*100%&gt;=30%,"80%")))</f>
        <v>100%</v>
      </c>
      <c r="K48" s="172" t="s">
        <v>858</v>
      </c>
      <c r="L48" s="3"/>
      <c r="M48" s="3"/>
      <c r="N48" s="3"/>
      <c r="O48" s="3"/>
      <c r="P48" s="3"/>
      <c r="Q48" s="3"/>
      <c r="R48" s="3"/>
      <c r="S48" s="3"/>
      <c r="T48" s="3"/>
      <c r="U48" s="3"/>
      <c r="V48" s="3"/>
    </row>
    <row r="49" spans="1:22" ht="37.5" customHeight="1" x14ac:dyDescent="0.35">
      <c r="A49" s="241"/>
      <c r="B49" s="166" t="s">
        <v>46</v>
      </c>
      <c r="C49" s="242" t="s">
        <v>991</v>
      </c>
      <c r="D49" s="242" t="s">
        <v>997</v>
      </c>
      <c r="E49" s="166" t="s">
        <v>998</v>
      </c>
      <c r="F49" s="167" t="s">
        <v>993</v>
      </c>
      <c r="G49" s="166">
        <v>7476</v>
      </c>
      <c r="H49" s="244">
        <f>G49*3.5%</f>
        <v>261.66000000000003</v>
      </c>
      <c r="I49" s="170">
        <v>0</v>
      </c>
      <c r="J49" s="245" t="str">
        <f>IF(I49/H49*100%&lt;3.5%,"100%",IF(I49/H49*100%&lt;=4.5%,"75%",IF(I49/H49*100%&lt;=7.5%,"50%",IF(I49/H49*100%&lt;=10%,"25%",IF(I49/H49*100%&gt;=10%,"0%")))))</f>
        <v>100%</v>
      </c>
      <c r="K49" s="172" t="s">
        <v>858</v>
      </c>
      <c r="L49" s="3"/>
      <c r="M49" s="3"/>
      <c r="N49" s="3"/>
      <c r="O49" s="3"/>
      <c r="P49" s="3"/>
      <c r="Q49" s="3"/>
      <c r="R49" s="3"/>
      <c r="S49" s="3"/>
      <c r="T49" s="3"/>
      <c r="U49" s="3"/>
      <c r="V49" s="3"/>
    </row>
    <row r="50" spans="1:22" ht="37.5" customHeight="1" x14ac:dyDescent="0.35">
      <c r="A50" s="183"/>
      <c r="B50" s="26" t="s">
        <v>53</v>
      </c>
      <c r="C50" s="22" t="s">
        <v>991</v>
      </c>
      <c r="D50" s="22" t="s">
        <v>999</v>
      </c>
      <c r="E50" s="131">
        <v>0.2</v>
      </c>
      <c r="F50" s="103" t="s">
        <v>993</v>
      </c>
      <c r="G50" s="26">
        <v>1650</v>
      </c>
      <c r="H50" s="135">
        <f t="shared" ref="H50:H52" si="8">G50*E50</f>
        <v>330</v>
      </c>
      <c r="I50" s="127">
        <v>60</v>
      </c>
      <c r="J50" s="128">
        <f t="shared" ref="J50:J52" si="9">IF(I50/H50&gt;=1,1,IF(I50/H50&lt;1,I50/H50))</f>
        <v>0.18181818181818182</v>
      </c>
      <c r="K50" s="3"/>
      <c r="L50" s="3"/>
      <c r="M50" s="3"/>
      <c r="N50" s="3"/>
      <c r="O50" s="3"/>
      <c r="P50" s="3"/>
      <c r="Q50" s="3"/>
      <c r="R50" s="3"/>
      <c r="S50" s="3"/>
      <c r="T50" s="3"/>
      <c r="U50" s="3"/>
      <c r="V50" s="3"/>
    </row>
    <row r="51" spans="1:22" ht="34.5" customHeight="1" x14ac:dyDescent="0.35">
      <c r="A51" s="183"/>
      <c r="B51" s="26" t="s">
        <v>58</v>
      </c>
      <c r="C51" s="22" t="s">
        <v>991</v>
      </c>
      <c r="D51" s="103" t="s">
        <v>1000</v>
      </c>
      <c r="E51" s="131">
        <v>0.15</v>
      </c>
      <c r="F51" s="103" t="s">
        <v>1001</v>
      </c>
      <c r="G51" s="26">
        <v>413</v>
      </c>
      <c r="H51" s="135">
        <f t="shared" si="8"/>
        <v>61.949999999999996</v>
      </c>
      <c r="I51" s="127">
        <v>82</v>
      </c>
      <c r="J51" s="128">
        <f t="shared" si="9"/>
        <v>1</v>
      </c>
      <c r="K51" s="3"/>
      <c r="L51" s="3"/>
      <c r="M51" s="3"/>
      <c r="N51" s="3"/>
      <c r="O51" s="3"/>
      <c r="P51" s="3"/>
      <c r="Q51" s="3"/>
      <c r="R51" s="3"/>
      <c r="S51" s="3"/>
      <c r="T51" s="3"/>
      <c r="U51" s="3"/>
      <c r="V51" s="3"/>
    </row>
    <row r="52" spans="1:22" ht="47.25" customHeight="1" x14ac:dyDescent="0.35">
      <c r="A52" s="183"/>
      <c r="B52" s="26" t="s">
        <v>201</v>
      </c>
      <c r="C52" s="22" t="s">
        <v>1002</v>
      </c>
      <c r="D52" s="22" t="s">
        <v>1003</v>
      </c>
      <c r="E52" s="131">
        <v>0.17</v>
      </c>
      <c r="F52" s="103" t="s">
        <v>1004</v>
      </c>
      <c r="G52" s="26">
        <v>216</v>
      </c>
      <c r="H52" s="135">
        <f t="shared" si="8"/>
        <v>36.720000000000006</v>
      </c>
      <c r="I52" s="127">
        <v>42</v>
      </c>
      <c r="J52" s="128">
        <f t="shared" si="9"/>
        <v>1</v>
      </c>
      <c r="K52" s="3"/>
      <c r="L52" s="3"/>
      <c r="M52" s="3"/>
      <c r="N52" s="3"/>
      <c r="O52" s="3"/>
      <c r="P52" s="3"/>
      <c r="Q52" s="3"/>
      <c r="R52" s="3"/>
      <c r="S52" s="3"/>
      <c r="T52" s="3"/>
      <c r="U52" s="3"/>
      <c r="V52" s="3"/>
    </row>
    <row r="53" spans="1:22" ht="23.25" customHeight="1" x14ac:dyDescent="0.35">
      <c r="A53" s="246" t="s">
        <v>1005</v>
      </c>
      <c r="B53" s="247"/>
      <c r="C53" s="248"/>
      <c r="D53" s="247"/>
      <c r="E53" s="20"/>
      <c r="F53" s="249"/>
      <c r="G53" s="249"/>
      <c r="H53" s="250"/>
      <c r="I53" s="250"/>
      <c r="J53" s="142">
        <f>(J54+J59+J62+J64+J66)/5</f>
        <v>0.17921098023415147</v>
      </c>
      <c r="K53" s="3"/>
      <c r="L53" s="3"/>
      <c r="M53" s="3"/>
      <c r="N53" s="3"/>
      <c r="O53" s="3"/>
      <c r="P53" s="3"/>
      <c r="Q53" s="3"/>
      <c r="R53" s="3"/>
      <c r="S53" s="3"/>
      <c r="T53" s="3"/>
      <c r="U53" s="3"/>
      <c r="V53" s="3"/>
    </row>
    <row r="54" spans="1:22" ht="27" customHeight="1" x14ac:dyDescent="0.35">
      <c r="A54" s="201" t="s">
        <v>1006</v>
      </c>
      <c r="B54" s="251"/>
      <c r="C54" s="252"/>
      <c r="D54" s="251"/>
      <c r="E54" s="43"/>
      <c r="F54" s="204"/>
      <c r="G54" s="204"/>
      <c r="H54" s="232"/>
      <c r="I54" s="232"/>
      <c r="J54" s="148">
        <f>SUM(J55:J58)/4</f>
        <v>0.61563513258751834</v>
      </c>
      <c r="K54" s="3"/>
      <c r="L54" s="3"/>
      <c r="M54" s="3"/>
      <c r="N54" s="3"/>
      <c r="O54" s="3"/>
      <c r="P54" s="3"/>
      <c r="Q54" s="3"/>
      <c r="R54" s="3"/>
      <c r="S54" s="3"/>
      <c r="T54" s="3"/>
      <c r="U54" s="3"/>
      <c r="V54" s="3"/>
    </row>
    <row r="55" spans="1:22" ht="66.75" customHeight="1" x14ac:dyDescent="0.35">
      <c r="A55" s="97"/>
      <c r="B55" s="26" t="s">
        <v>23</v>
      </c>
      <c r="C55" s="22" t="s">
        <v>1007</v>
      </c>
      <c r="D55" s="22" t="s">
        <v>1008</v>
      </c>
      <c r="E55" s="131">
        <v>0.1</v>
      </c>
      <c r="F55" s="97" t="s">
        <v>790</v>
      </c>
      <c r="G55" s="21">
        <v>39830</v>
      </c>
      <c r="H55" s="135">
        <f t="shared" ref="H55:H58" si="10">G55*E55</f>
        <v>3983</v>
      </c>
      <c r="I55" s="135">
        <v>680</v>
      </c>
      <c r="J55" s="128">
        <f t="shared" ref="J55:J56" si="11">IF(I55/H55&gt;=1,1,IF(I55/H55&lt;1,I55/H55))</f>
        <v>0.17072558373085614</v>
      </c>
      <c r="K55" s="3"/>
      <c r="L55" s="3"/>
      <c r="M55" s="3"/>
      <c r="N55" s="3"/>
      <c r="O55" s="3"/>
      <c r="P55" s="3"/>
      <c r="Q55" s="3"/>
      <c r="R55" s="3"/>
      <c r="S55" s="3"/>
      <c r="T55" s="3"/>
      <c r="U55" s="3"/>
      <c r="V55" s="3"/>
    </row>
    <row r="56" spans="1:22" ht="67.5" customHeight="1" x14ac:dyDescent="0.35">
      <c r="A56" s="97"/>
      <c r="B56" s="26" t="s">
        <v>32</v>
      </c>
      <c r="C56" s="22" t="s">
        <v>1009</v>
      </c>
      <c r="D56" s="44" t="s">
        <v>1010</v>
      </c>
      <c r="E56" s="131">
        <v>0.5</v>
      </c>
      <c r="F56" s="253" t="s">
        <v>790</v>
      </c>
      <c r="G56" s="21">
        <v>281</v>
      </c>
      <c r="H56" s="135">
        <f t="shared" si="10"/>
        <v>140.5</v>
      </c>
      <c r="I56" s="135">
        <v>41</v>
      </c>
      <c r="J56" s="128">
        <f t="shared" si="11"/>
        <v>0.29181494661921709</v>
      </c>
      <c r="K56" s="3"/>
      <c r="L56" s="3"/>
      <c r="M56" s="3"/>
      <c r="N56" s="3"/>
      <c r="O56" s="3"/>
      <c r="P56" s="3"/>
      <c r="Q56" s="3"/>
      <c r="R56" s="3"/>
      <c r="S56" s="3"/>
      <c r="T56" s="3"/>
      <c r="U56" s="3"/>
      <c r="V56" s="3"/>
    </row>
    <row r="57" spans="1:22" ht="48.75" customHeight="1" x14ac:dyDescent="0.35">
      <c r="A57" s="97"/>
      <c r="B57" s="209" t="s">
        <v>39</v>
      </c>
      <c r="C57" s="210" t="s">
        <v>1011</v>
      </c>
      <c r="D57" s="44" t="s">
        <v>1012</v>
      </c>
      <c r="E57" s="131">
        <v>1</v>
      </c>
      <c r="F57" s="253" t="s">
        <v>790</v>
      </c>
      <c r="G57" s="107">
        <v>0</v>
      </c>
      <c r="H57" s="135">
        <f t="shared" si="10"/>
        <v>0</v>
      </c>
      <c r="I57" s="254">
        <v>0</v>
      </c>
      <c r="J57" s="128">
        <v>1</v>
      </c>
      <c r="K57" s="3"/>
      <c r="L57" s="3"/>
      <c r="M57" s="3"/>
      <c r="N57" s="3"/>
      <c r="O57" s="3"/>
      <c r="P57" s="3"/>
      <c r="Q57" s="3"/>
      <c r="R57" s="3"/>
      <c r="S57" s="3"/>
      <c r="T57" s="3"/>
      <c r="U57" s="3"/>
      <c r="V57" s="3"/>
    </row>
    <row r="58" spans="1:22" ht="31.5" customHeight="1" x14ac:dyDescent="0.35">
      <c r="A58" s="97"/>
      <c r="B58" s="209" t="s">
        <v>46</v>
      </c>
      <c r="C58" s="210" t="s">
        <v>1013</v>
      </c>
      <c r="D58" s="210" t="s">
        <v>1014</v>
      </c>
      <c r="E58" s="131">
        <v>0.1</v>
      </c>
      <c r="F58" s="253" t="s">
        <v>790</v>
      </c>
      <c r="G58" s="107">
        <v>0</v>
      </c>
      <c r="H58" s="135">
        <f t="shared" si="10"/>
        <v>0</v>
      </c>
      <c r="I58" s="254">
        <v>0</v>
      </c>
      <c r="J58" s="128">
        <v>1</v>
      </c>
      <c r="K58" s="3"/>
      <c r="L58" s="3"/>
      <c r="M58" s="3"/>
      <c r="N58" s="3"/>
      <c r="O58" s="3"/>
      <c r="P58" s="3"/>
      <c r="Q58" s="3"/>
      <c r="R58" s="3"/>
      <c r="S58" s="3"/>
      <c r="T58" s="3"/>
      <c r="U58" s="3"/>
      <c r="V58" s="3"/>
    </row>
    <row r="59" spans="1:22" ht="28.5" customHeight="1" x14ac:dyDescent="0.35">
      <c r="A59" s="201" t="s">
        <v>1015</v>
      </c>
      <c r="B59" s="255"/>
      <c r="C59" s="256"/>
      <c r="D59" s="257"/>
      <c r="E59" s="162"/>
      <c r="F59" s="258"/>
      <c r="G59" s="231"/>
      <c r="H59" s="232"/>
      <c r="I59" s="232"/>
      <c r="J59" s="259">
        <f>SUM(J60:J61)/2</f>
        <v>0.16712759870303262</v>
      </c>
      <c r="K59" s="3"/>
      <c r="L59" s="3"/>
      <c r="M59" s="3"/>
      <c r="N59" s="3"/>
      <c r="O59" s="3"/>
      <c r="P59" s="3"/>
      <c r="Q59" s="3"/>
      <c r="R59" s="3"/>
      <c r="S59" s="3"/>
      <c r="T59" s="3"/>
      <c r="U59" s="3"/>
      <c r="V59" s="3"/>
    </row>
    <row r="60" spans="1:22" ht="42" customHeight="1" x14ac:dyDescent="0.35">
      <c r="A60" s="260"/>
      <c r="B60" s="26" t="s">
        <v>23</v>
      </c>
      <c r="C60" s="23" t="s">
        <v>1016</v>
      </c>
      <c r="D60" s="23" t="s">
        <v>1017</v>
      </c>
      <c r="E60" s="131">
        <v>1</v>
      </c>
      <c r="F60" s="132" t="s">
        <v>790</v>
      </c>
      <c r="G60" s="261">
        <v>147</v>
      </c>
      <c r="H60" s="135">
        <f t="shared" ref="H60:H61" si="12">G60*E60</f>
        <v>147</v>
      </c>
      <c r="I60" s="262">
        <v>30</v>
      </c>
      <c r="J60" s="128">
        <f t="shared" ref="J60:J61" si="13">IF(I60/H60&gt;=1,1,IF(I60/H60&lt;1,I60/H60))</f>
        <v>0.20408163265306123</v>
      </c>
      <c r="K60" s="3"/>
      <c r="L60" s="3"/>
      <c r="M60" s="3"/>
      <c r="N60" s="3"/>
      <c r="O60" s="3"/>
      <c r="P60" s="3"/>
      <c r="Q60" s="3"/>
      <c r="R60" s="3"/>
      <c r="S60" s="3"/>
      <c r="T60" s="3"/>
      <c r="U60" s="3"/>
      <c r="V60" s="3"/>
    </row>
    <row r="61" spans="1:22" ht="35.25" customHeight="1" x14ac:dyDescent="0.35">
      <c r="A61" s="233"/>
      <c r="B61" s="65" t="s">
        <v>32</v>
      </c>
      <c r="C61" s="215" t="s">
        <v>908</v>
      </c>
      <c r="D61" s="181" t="s">
        <v>1018</v>
      </c>
      <c r="E61" s="182">
        <v>0.8</v>
      </c>
      <c r="F61" s="263" t="s">
        <v>790</v>
      </c>
      <c r="G61" s="26">
        <v>5243</v>
      </c>
      <c r="H61" s="135">
        <f t="shared" si="12"/>
        <v>4194.4000000000005</v>
      </c>
      <c r="I61" s="127">
        <v>546</v>
      </c>
      <c r="J61" s="128">
        <f t="shared" si="13"/>
        <v>0.13017356475300398</v>
      </c>
      <c r="K61" s="3"/>
      <c r="L61" s="3"/>
      <c r="M61" s="3"/>
      <c r="N61" s="3"/>
      <c r="O61" s="3"/>
      <c r="P61" s="3"/>
      <c r="Q61" s="3"/>
      <c r="R61" s="3"/>
      <c r="S61" s="3"/>
      <c r="T61" s="3"/>
      <c r="U61" s="3"/>
      <c r="V61" s="3"/>
    </row>
    <row r="62" spans="1:22" ht="25.5" customHeight="1" x14ac:dyDescent="0.35">
      <c r="A62" s="201" t="s">
        <v>1019</v>
      </c>
      <c r="B62" s="43"/>
      <c r="C62" s="45"/>
      <c r="D62" s="46"/>
      <c r="E62" s="162"/>
      <c r="F62" s="258"/>
      <c r="G62" s="231"/>
      <c r="H62" s="232"/>
      <c r="I62" s="232"/>
      <c r="J62" s="148">
        <f>SUM(J63)</f>
        <v>0</v>
      </c>
      <c r="K62" s="3"/>
      <c r="L62" s="3"/>
      <c r="M62" s="3"/>
      <c r="N62" s="3"/>
      <c r="O62" s="3"/>
      <c r="P62" s="3"/>
      <c r="Q62" s="3"/>
      <c r="R62" s="3"/>
      <c r="S62" s="3"/>
      <c r="T62" s="3"/>
      <c r="U62" s="3"/>
      <c r="V62" s="3"/>
    </row>
    <row r="63" spans="1:22" ht="39" customHeight="1" x14ac:dyDescent="0.35">
      <c r="A63" s="233"/>
      <c r="B63" s="26" t="s">
        <v>23</v>
      </c>
      <c r="C63" s="22" t="s">
        <v>1020</v>
      </c>
      <c r="D63" s="22" t="s">
        <v>1021</v>
      </c>
      <c r="E63" s="131">
        <v>0.1</v>
      </c>
      <c r="F63" s="132" t="s">
        <v>790</v>
      </c>
      <c r="G63" s="21">
        <v>139</v>
      </c>
      <c r="H63" s="135">
        <f>G63*E63</f>
        <v>13.9</v>
      </c>
      <c r="I63" s="127">
        <v>0</v>
      </c>
      <c r="J63" s="128">
        <f>IF(I63/H63&gt;=1,1,IF(I63/H63&lt;1,I63/H63))</f>
        <v>0</v>
      </c>
      <c r="K63" s="3"/>
      <c r="L63" s="3"/>
      <c r="M63" s="3"/>
      <c r="N63" s="3"/>
      <c r="O63" s="3"/>
      <c r="P63" s="3"/>
      <c r="Q63" s="3"/>
      <c r="R63" s="3"/>
      <c r="S63" s="3"/>
      <c r="T63" s="3"/>
      <c r="U63" s="3"/>
      <c r="V63" s="3"/>
    </row>
    <row r="64" spans="1:22" ht="30" customHeight="1" x14ac:dyDescent="0.35">
      <c r="A64" s="264" t="s">
        <v>1022</v>
      </c>
      <c r="B64" s="265"/>
      <c r="C64" s="266"/>
      <c r="D64" s="266"/>
      <c r="E64" s="267"/>
      <c r="F64" s="267"/>
      <c r="G64" s="268"/>
      <c r="H64" s="269"/>
      <c r="I64" s="269"/>
      <c r="J64" s="162">
        <f>SUM(J65)</f>
        <v>9.1533180778032037E-3</v>
      </c>
      <c r="K64" s="3"/>
      <c r="L64" s="3"/>
      <c r="M64" s="3"/>
      <c r="N64" s="3"/>
      <c r="O64" s="3"/>
      <c r="P64" s="3"/>
      <c r="Q64" s="3"/>
      <c r="R64" s="3"/>
      <c r="S64" s="3"/>
      <c r="T64" s="3"/>
      <c r="U64" s="3"/>
      <c r="V64" s="3"/>
    </row>
    <row r="65" spans="1:22" ht="68.25" customHeight="1" x14ac:dyDescent="0.35">
      <c r="A65" s="183"/>
      <c r="B65" s="26" t="s">
        <v>23</v>
      </c>
      <c r="C65" s="22" t="s">
        <v>1023</v>
      </c>
      <c r="D65" s="22" t="s">
        <v>1024</v>
      </c>
      <c r="E65" s="153">
        <v>0.5</v>
      </c>
      <c r="F65" s="103" t="s">
        <v>790</v>
      </c>
      <c r="G65" s="26">
        <v>2622</v>
      </c>
      <c r="H65" s="135">
        <f>G65*E65</f>
        <v>1311</v>
      </c>
      <c r="I65" s="127">
        <v>12</v>
      </c>
      <c r="J65" s="128">
        <f>IF(I65/H65&gt;=1,1,IF(I65/H65&lt;1,I65/H65))</f>
        <v>9.1533180778032037E-3</v>
      </c>
      <c r="K65" s="196"/>
      <c r="L65" s="3"/>
      <c r="M65" s="3"/>
      <c r="N65" s="3"/>
      <c r="O65" s="3"/>
      <c r="P65" s="3"/>
      <c r="Q65" s="3"/>
      <c r="R65" s="3"/>
      <c r="S65" s="3"/>
      <c r="T65" s="3"/>
      <c r="U65" s="3"/>
      <c r="V65" s="3"/>
    </row>
    <row r="66" spans="1:22" ht="36" customHeight="1" x14ac:dyDescent="0.35">
      <c r="A66" s="264" t="s">
        <v>1025</v>
      </c>
      <c r="B66" s="270"/>
      <c r="C66" s="270"/>
      <c r="D66" s="270"/>
      <c r="E66" s="270"/>
      <c r="F66" s="270"/>
      <c r="G66" s="271"/>
      <c r="H66" s="272"/>
      <c r="I66" s="272"/>
      <c r="J66" s="162">
        <f>SUM(J67)</f>
        <v>0.1041388518024032</v>
      </c>
      <c r="K66" s="196"/>
      <c r="L66" s="3"/>
      <c r="M66" s="3"/>
      <c r="N66" s="3"/>
      <c r="O66" s="3"/>
      <c r="P66" s="3"/>
      <c r="Q66" s="3"/>
      <c r="R66" s="3"/>
      <c r="S66" s="3"/>
      <c r="T66" s="3"/>
      <c r="U66" s="3"/>
      <c r="V66" s="3"/>
    </row>
    <row r="67" spans="1:22" ht="51" customHeight="1" x14ac:dyDescent="0.35">
      <c r="A67" s="152"/>
      <c r="B67" s="150" t="s">
        <v>23</v>
      </c>
      <c r="C67" s="22" t="s">
        <v>1026</v>
      </c>
      <c r="D67" s="58" t="s">
        <v>1027</v>
      </c>
      <c r="E67" s="131">
        <v>1</v>
      </c>
      <c r="F67" s="103" t="s">
        <v>1028</v>
      </c>
      <c r="G67" s="26">
        <v>5243</v>
      </c>
      <c r="H67" s="135">
        <f>G67*E67</f>
        <v>5243</v>
      </c>
      <c r="I67" s="127">
        <v>546</v>
      </c>
      <c r="J67" s="128">
        <f>IF(I67/H67&gt;=1,1,IF(I67/H67&lt;1,I67/H67))</f>
        <v>0.1041388518024032</v>
      </c>
      <c r="K67" s="196"/>
      <c r="L67" s="3"/>
      <c r="M67" s="3"/>
      <c r="N67" s="3"/>
      <c r="O67" s="3"/>
      <c r="P67" s="3"/>
      <c r="Q67" s="3"/>
      <c r="R67" s="3"/>
      <c r="S67" s="3"/>
      <c r="T67" s="3"/>
      <c r="U67" s="3"/>
      <c r="V67" s="3"/>
    </row>
    <row r="68" spans="1:22" ht="15.75" customHeight="1" x14ac:dyDescent="0.35">
      <c r="A68" s="3"/>
      <c r="B68" s="5"/>
      <c r="C68" s="3"/>
      <c r="D68" s="3"/>
      <c r="E68" s="3"/>
      <c r="F68" s="3"/>
      <c r="G68" s="3"/>
      <c r="H68" s="3"/>
      <c r="I68" s="3"/>
      <c r="J68" s="3"/>
      <c r="K68" s="3"/>
      <c r="L68" s="3"/>
      <c r="M68" s="3"/>
      <c r="N68" s="3"/>
      <c r="O68" s="3"/>
      <c r="P68" s="3"/>
      <c r="Q68" s="3"/>
      <c r="R68" s="3"/>
      <c r="S68" s="3"/>
      <c r="T68" s="3"/>
      <c r="U68" s="3"/>
      <c r="V68" s="3"/>
    </row>
    <row r="69" spans="1:22" ht="15.75" customHeight="1" x14ac:dyDescent="0.35">
      <c r="A69" s="3"/>
      <c r="B69" s="5"/>
      <c r="C69" s="3"/>
      <c r="D69" s="3"/>
      <c r="E69" s="3"/>
      <c r="F69" s="3"/>
      <c r="G69" s="3"/>
      <c r="H69" s="3"/>
      <c r="I69" s="3"/>
      <c r="J69" s="3"/>
      <c r="K69" s="3"/>
      <c r="L69" s="3"/>
      <c r="M69" s="3"/>
      <c r="N69" s="3"/>
      <c r="O69" s="3"/>
      <c r="P69" s="3"/>
      <c r="Q69" s="3"/>
      <c r="R69" s="3"/>
      <c r="S69" s="3"/>
      <c r="T69" s="3"/>
      <c r="U69" s="3"/>
      <c r="V69" s="3"/>
    </row>
    <row r="70" spans="1:22" ht="15.75" customHeight="1" x14ac:dyDescent="0.35">
      <c r="A70" s="3"/>
      <c r="B70" s="186"/>
      <c r="C70" s="187" t="s">
        <v>1029</v>
      </c>
      <c r="D70" s="188"/>
      <c r="E70" s="189"/>
      <c r="F70" s="188"/>
      <c r="G70" s="188"/>
      <c r="H70" s="188"/>
      <c r="I70" s="188"/>
      <c r="J70" s="188"/>
      <c r="K70" s="3"/>
      <c r="L70" s="3"/>
      <c r="M70" s="3"/>
      <c r="N70" s="3"/>
      <c r="O70" s="3"/>
      <c r="P70" s="3"/>
      <c r="Q70" s="3"/>
      <c r="R70" s="3"/>
      <c r="S70" s="3"/>
      <c r="T70" s="3"/>
      <c r="U70" s="3"/>
      <c r="V70" s="3"/>
    </row>
    <row r="71" spans="1:22" ht="15.75" customHeight="1" x14ac:dyDescent="0.35">
      <c r="A71" s="3"/>
      <c r="B71" s="186"/>
      <c r="C71" s="7" t="s">
        <v>753</v>
      </c>
      <c r="D71" s="7" t="s">
        <v>921</v>
      </c>
      <c r="E71" s="190"/>
      <c r="F71" s="188"/>
      <c r="G71" s="188"/>
      <c r="H71" s="188"/>
      <c r="I71" s="188"/>
      <c r="J71" s="188"/>
      <c r="K71" s="3"/>
      <c r="L71" s="3"/>
      <c r="M71" s="3"/>
      <c r="N71" s="3"/>
      <c r="O71" s="3"/>
      <c r="P71" s="3"/>
      <c r="Q71" s="3"/>
      <c r="R71" s="3"/>
      <c r="S71" s="3"/>
      <c r="T71" s="3"/>
      <c r="U71" s="3"/>
      <c r="V71" s="3"/>
    </row>
    <row r="72" spans="1:22" ht="15.75" customHeight="1" x14ac:dyDescent="0.35">
      <c r="A72" s="3"/>
      <c r="B72" s="186"/>
      <c r="C72" s="7" t="s">
        <v>754</v>
      </c>
      <c r="D72" s="7" t="s">
        <v>922</v>
      </c>
      <c r="E72" s="191"/>
      <c r="F72" s="188"/>
      <c r="G72" s="188"/>
      <c r="H72" s="188"/>
      <c r="I72" s="188"/>
      <c r="J72" s="188"/>
      <c r="K72" s="3"/>
      <c r="L72" s="3"/>
      <c r="M72" s="3"/>
      <c r="N72" s="3"/>
      <c r="O72" s="3"/>
      <c r="P72" s="3"/>
      <c r="Q72" s="3"/>
      <c r="R72" s="3"/>
      <c r="S72" s="3"/>
      <c r="T72" s="3"/>
      <c r="U72" s="3"/>
      <c r="V72" s="3"/>
    </row>
    <row r="73" spans="1:22" ht="15.75" customHeight="1" x14ac:dyDescent="0.35">
      <c r="A73" s="3"/>
      <c r="B73" s="186"/>
      <c r="C73" s="7" t="s">
        <v>755</v>
      </c>
      <c r="D73" s="7" t="s">
        <v>923</v>
      </c>
      <c r="E73" s="190"/>
      <c r="F73" s="188"/>
      <c r="G73" s="188"/>
      <c r="H73" s="188"/>
      <c r="I73" s="188"/>
      <c r="J73" s="188"/>
      <c r="K73" s="3"/>
      <c r="L73" s="3"/>
      <c r="M73" s="3"/>
      <c r="N73" s="3"/>
      <c r="O73" s="3"/>
      <c r="P73" s="3"/>
      <c r="Q73" s="3"/>
      <c r="R73" s="3"/>
      <c r="S73" s="3"/>
      <c r="T73" s="3"/>
      <c r="U73" s="3"/>
      <c r="V73" s="3"/>
    </row>
    <row r="74" spans="1:22" ht="15.75" customHeight="1" x14ac:dyDescent="0.35">
      <c r="A74" s="3"/>
      <c r="B74" s="186"/>
      <c r="C74" s="188"/>
      <c r="D74" s="188"/>
      <c r="E74" s="189"/>
      <c r="F74" s="188"/>
      <c r="G74" s="188"/>
      <c r="H74" s="188"/>
      <c r="I74" s="188"/>
      <c r="J74" s="188"/>
      <c r="K74" s="3"/>
      <c r="L74" s="3"/>
      <c r="M74" s="3"/>
      <c r="N74" s="3"/>
      <c r="O74" s="3"/>
      <c r="P74" s="3"/>
      <c r="Q74" s="3"/>
      <c r="R74" s="3"/>
      <c r="S74" s="3"/>
      <c r="T74" s="3"/>
      <c r="U74" s="3"/>
      <c r="V74" s="3"/>
    </row>
    <row r="75" spans="1:22" ht="15.75" customHeight="1" x14ac:dyDescent="0.35">
      <c r="A75" s="3"/>
      <c r="B75" s="185" t="s">
        <v>924</v>
      </c>
      <c r="C75" s="192" t="s">
        <v>925</v>
      </c>
      <c r="D75" s="188"/>
      <c r="E75" s="188"/>
      <c r="F75" s="192"/>
      <c r="G75" s="192"/>
      <c r="H75" s="192"/>
      <c r="I75" s="192"/>
      <c r="J75" s="192"/>
      <c r="K75" s="3"/>
      <c r="L75" s="3"/>
      <c r="M75" s="3"/>
      <c r="N75" s="3"/>
      <c r="O75" s="3"/>
      <c r="P75" s="3"/>
      <c r="Q75" s="3"/>
      <c r="R75" s="3"/>
      <c r="S75" s="3"/>
      <c r="T75" s="3"/>
      <c r="U75" s="3"/>
      <c r="V75" s="3"/>
    </row>
    <row r="76" spans="1:22" ht="15.75" customHeight="1" x14ac:dyDescent="0.35">
      <c r="A76" s="3"/>
      <c r="B76" s="193">
        <v>2</v>
      </c>
      <c r="C76" s="351" t="s">
        <v>1030</v>
      </c>
      <c r="D76" s="340"/>
      <c r="E76" s="340"/>
      <c r="F76" s="340"/>
      <c r="G76" s="340"/>
      <c r="H76" s="340"/>
      <c r="I76" s="340"/>
      <c r="J76" s="333"/>
      <c r="K76" s="3"/>
      <c r="L76" s="3"/>
      <c r="M76" s="3"/>
      <c r="N76" s="3"/>
      <c r="O76" s="3"/>
      <c r="P76" s="3"/>
      <c r="Q76" s="3"/>
      <c r="R76" s="3"/>
      <c r="S76" s="3"/>
      <c r="T76" s="3"/>
      <c r="U76" s="3"/>
      <c r="V76" s="3"/>
    </row>
    <row r="77" spans="1:22" ht="15.75" customHeight="1" x14ac:dyDescent="0.35">
      <c r="A77" s="3"/>
      <c r="B77" s="193">
        <v>3</v>
      </c>
      <c r="C77" s="194" t="s">
        <v>1031</v>
      </c>
      <c r="D77" s="192"/>
      <c r="E77" s="192"/>
      <c r="F77" s="192"/>
      <c r="G77" s="192"/>
      <c r="H77" s="192"/>
      <c r="I77" s="192"/>
      <c r="J77" s="192"/>
      <c r="K77" s="3"/>
      <c r="L77" s="3"/>
      <c r="M77" s="3"/>
      <c r="N77" s="3"/>
      <c r="O77" s="3"/>
      <c r="P77" s="3"/>
      <c r="Q77" s="3"/>
      <c r="R77" s="3"/>
      <c r="S77" s="3"/>
      <c r="T77" s="3"/>
      <c r="U77" s="3"/>
      <c r="V77" s="3"/>
    </row>
    <row r="78" spans="1:22" ht="15.75" customHeight="1" x14ac:dyDescent="0.35">
      <c r="A78" s="3"/>
      <c r="B78" s="193">
        <v>4</v>
      </c>
      <c r="C78" s="194" t="s">
        <v>1032</v>
      </c>
      <c r="D78" s="192"/>
      <c r="E78" s="192"/>
      <c r="F78" s="192"/>
      <c r="G78" s="192"/>
      <c r="H78" s="192"/>
      <c r="I78" s="192"/>
      <c r="J78" s="192"/>
      <c r="K78" s="3"/>
      <c r="L78" s="3"/>
      <c r="M78" s="3"/>
      <c r="N78" s="3"/>
      <c r="O78" s="3"/>
      <c r="P78" s="3"/>
      <c r="Q78" s="3"/>
      <c r="R78" s="3"/>
      <c r="S78" s="3"/>
      <c r="T78" s="3"/>
      <c r="U78" s="3"/>
      <c r="V78" s="3"/>
    </row>
    <row r="79" spans="1:22" ht="15.75" customHeight="1" x14ac:dyDescent="0.35">
      <c r="A79" s="3"/>
      <c r="B79" s="193">
        <v>5</v>
      </c>
      <c r="C79" s="194" t="s">
        <v>1033</v>
      </c>
      <c r="D79" s="192"/>
      <c r="E79" s="192"/>
      <c r="F79" s="192"/>
      <c r="G79" s="192"/>
      <c r="H79" s="192"/>
      <c r="I79" s="192"/>
      <c r="J79" s="192"/>
      <c r="K79" s="3"/>
      <c r="L79" s="3"/>
      <c r="M79" s="3"/>
      <c r="N79" s="3"/>
      <c r="O79" s="3"/>
      <c r="P79" s="3"/>
      <c r="Q79" s="3"/>
      <c r="R79" s="3"/>
      <c r="S79" s="3"/>
      <c r="T79" s="3"/>
      <c r="U79" s="3"/>
      <c r="V79" s="3"/>
    </row>
    <row r="80" spans="1:22" ht="15.75" customHeight="1" x14ac:dyDescent="0.35">
      <c r="A80" s="3"/>
      <c r="B80" s="193">
        <v>6</v>
      </c>
      <c r="C80" s="194" t="s">
        <v>1034</v>
      </c>
      <c r="D80" s="192"/>
      <c r="E80" s="192"/>
      <c r="F80" s="192"/>
      <c r="G80" s="192"/>
      <c r="H80" s="192"/>
      <c r="I80" s="192"/>
      <c r="J80" s="192"/>
      <c r="K80" s="3"/>
      <c r="L80" s="3"/>
      <c r="M80" s="3"/>
      <c r="N80" s="3"/>
      <c r="O80" s="3"/>
      <c r="P80" s="3"/>
      <c r="Q80" s="3"/>
      <c r="R80" s="3"/>
      <c r="S80" s="3"/>
      <c r="T80" s="3"/>
      <c r="U80" s="3"/>
      <c r="V80" s="3"/>
    </row>
    <row r="81" spans="1:22" ht="15.75" customHeight="1" x14ac:dyDescent="0.35">
      <c r="A81" s="3"/>
      <c r="B81" s="193">
        <v>7</v>
      </c>
      <c r="C81" s="351" t="s">
        <v>1035</v>
      </c>
      <c r="D81" s="340"/>
      <c r="E81" s="340"/>
      <c r="F81" s="340"/>
      <c r="G81" s="340"/>
      <c r="H81" s="340"/>
      <c r="I81" s="340"/>
      <c r="J81" s="333"/>
      <c r="K81" s="3"/>
      <c r="L81" s="3"/>
      <c r="M81" s="3"/>
      <c r="N81" s="3"/>
      <c r="O81" s="3"/>
      <c r="P81" s="3"/>
      <c r="Q81" s="3"/>
      <c r="R81" s="3"/>
      <c r="S81" s="3"/>
      <c r="T81" s="3"/>
      <c r="U81" s="3"/>
      <c r="V81" s="3"/>
    </row>
    <row r="82" spans="1:22" ht="15.75" customHeight="1" x14ac:dyDescent="0.35">
      <c r="A82" s="3"/>
      <c r="B82" s="193">
        <v>8</v>
      </c>
      <c r="C82" s="194" t="s">
        <v>1036</v>
      </c>
      <c r="D82" s="188"/>
      <c r="E82" s="188"/>
      <c r="F82" s="188"/>
      <c r="G82" s="188"/>
      <c r="H82" s="188"/>
      <c r="I82" s="188"/>
      <c r="J82" s="188"/>
      <c r="K82" s="3"/>
      <c r="L82" s="3"/>
      <c r="M82" s="3"/>
      <c r="N82" s="3"/>
      <c r="O82" s="3"/>
      <c r="P82" s="3"/>
      <c r="Q82" s="3"/>
      <c r="R82" s="3"/>
      <c r="S82" s="3"/>
      <c r="T82" s="3"/>
      <c r="U82" s="3"/>
      <c r="V82" s="3"/>
    </row>
    <row r="83" spans="1:22" ht="15.75" customHeight="1" x14ac:dyDescent="0.35">
      <c r="A83" s="3"/>
      <c r="B83" s="193">
        <v>9</v>
      </c>
      <c r="C83" s="194" t="s">
        <v>1037</v>
      </c>
      <c r="D83" s="188"/>
      <c r="E83" s="188"/>
      <c r="F83" s="188"/>
      <c r="G83" s="188"/>
      <c r="H83" s="188"/>
      <c r="I83" s="188"/>
      <c r="J83" s="188"/>
      <c r="K83" s="3"/>
      <c r="L83" s="3"/>
      <c r="M83" s="3"/>
      <c r="N83" s="3"/>
      <c r="O83" s="3"/>
      <c r="P83" s="3"/>
      <c r="Q83" s="3"/>
      <c r="R83" s="3"/>
      <c r="S83" s="3"/>
      <c r="T83" s="3"/>
      <c r="U83" s="3"/>
      <c r="V83" s="3"/>
    </row>
    <row r="84" spans="1:22" ht="15.75" customHeight="1" x14ac:dyDescent="0.35">
      <c r="A84" s="3"/>
      <c r="B84" s="5"/>
      <c r="C84" s="3"/>
      <c r="D84" s="3"/>
      <c r="E84" s="3"/>
      <c r="F84" s="3"/>
      <c r="G84" s="3"/>
      <c r="H84" s="3"/>
      <c r="I84" s="3"/>
      <c r="J84" s="3"/>
      <c r="K84" s="3"/>
      <c r="L84" s="3"/>
      <c r="M84" s="3"/>
      <c r="N84" s="3"/>
      <c r="O84" s="3"/>
      <c r="P84" s="3"/>
      <c r="Q84" s="3"/>
      <c r="R84" s="3"/>
      <c r="S84" s="3"/>
      <c r="T84" s="3"/>
      <c r="U84" s="3"/>
      <c r="V84" s="3"/>
    </row>
    <row r="85" spans="1:22" ht="15.75" customHeight="1" x14ac:dyDescent="0.35">
      <c r="A85" s="3"/>
      <c r="B85" s="5"/>
      <c r="C85" s="3"/>
      <c r="D85" s="3"/>
      <c r="E85" s="3"/>
      <c r="F85" s="3"/>
      <c r="G85" s="3"/>
      <c r="H85" s="3"/>
      <c r="I85" s="3"/>
      <c r="J85" s="3"/>
      <c r="K85" s="3"/>
      <c r="L85" s="3"/>
      <c r="M85" s="3"/>
      <c r="N85" s="3"/>
      <c r="O85" s="3"/>
      <c r="P85" s="3"/>
      <c r="Q85" s="3"/>
      <c r="R85" s="3"/>
      <c r="S85" s="3"/>
      <c r="T85" s="3"/>
      <c r="U85" s="3"/>
      <c r="V85" s="3"/>
    </row>
    <row r="86" spans="1:22" ht="15.75" customHeight="1" x14ac:dyDescent="0.35">
      <c r="A86" s="3"/>
      <c r="B86" s="5"/>
      <c r="C86" s="3"/>
      <c r="D86" s="3"/>
      <c r="E86" s="3"/>
      <c r="F86" s="3"/>
      <c r="G86" s="3"/>
      <c r="H86" s="3"/>
      <c r="I86" s="3"/>
      <c r="J86" s="3"/>
      <c r="K86" s="3"/>
      <c r="L86" s="3"/>
      <c r="M86" s="3"/>
      <c r="N86" s="3"/>
      <c r="O86" s="3"/>
      <c r="P86" s="3"/>
      <c r="Q86" s="3"/>
      <c r="R86" s="3"/>
      <c r="S86" s="3"/>
      <c r="T86" s="3"/>
      <c r="U86" s="3"/>
      <c r="V86" s="3"/>
    </row>
    <row r="87" spans="1:22" ht="15.75" customHeight="1" x14ac:dyDescent="0.35">
      <c r="A87" s="3"/>
      <c r="B87" s="5"/>
      <c r="C87" s="3"/>
      <c r="D87" s="3"/>
      <c r="E87" s="3"/>
      <c r="F87" s="3"/>
      <c r="G87" s="3"/>
      <c r="H87" s="3"/>
      <c r="I87" s="3"/>
      <c r="J87" s="3"/>
      <c r="K87" s="3"/>
      <c r="L87" s="3"/>
      <c r="M87" s="3"/>
      <c r="N87" s="3"/>
      <c r="O87" s="3"/>
      <c r="P87" s="3"/>
      <c r="Q87" s="3"/>
      <c r="R87" s="3"/>
      <c r="S87" s="3"/>
      <c r="T87" s="3"/>
      <c r="U87" s="3"/>
      <c r="V87" s="3"/>
    </row>
    <row r="88" spans="1:22" ht="15.75" customHeight="1" x14ac:dyDescent="0.35">
      <c r="A88" s="3"/>
      <c r="B88" s="5"/>
      <c r="C88" s="3"/>
      <c r="D88" s="3"/>
      <c r="E88" s="3"/>
      <c r="F88" s="3"/>
      <c r="G88" s="3"/>
      <c r="H88" s="3"/>
      <c r="I88" s="3"/>
      <c r="J88" s="3"/>
      <c r="K88" s="3"/>
      <c r="L88" s="3"/>
      <c r="M88" s="3"/>
      <c r="N88" s="3"/>
      <c r="O88" s="3"/>
      <c r="P88" s="3"/>
      <c r="Q88" s="3"/>
      <c r="R88" s="3"/>
      <c r="S88" s="3"/>
      <c r="T88" s="3"/>
      <c r="U88" s="3"/>
      <c r="V88" s="3"/>
    </row>
    <row r="89" spans="1:22" ht="15.75" customHeight="1" x14ac:dyDescent="0.35">
      <c r="A89" s="3"/>
      <c r="B89" s="5"/>
      <c r="C89" s="3"/>
      <c r="D89" s="3"/>
      <c r="E89" s="3"/>
      <c r="F89" s="3"/>
      <c r="G89" s="3"/>
      <c r="H89" s="3"/>
      <c r="I89" s="3"/>
      <c r="J89" s="3"/>
      <c r="K89" s="3"/>
      <c r="L89" s="3"/>
      <c r="M89" s="3"/>
      <c r="N89" s="3"/>
      <c r="O89" s="3"/>
      <c r="P89" s="3"/>
      <c r="Q89" s="3"/>
      <c r="R89" s="3"/>
      <c r="S89" s="3"/>
      <c r="T89" s="3"/>
      <c r="U89" s="3"/>
      <c r="V89" s="3"/>
    </row>
    <row r="90" spans="1:22" ht="15.75" customHeight="1" x14ac:dyDescent="0.35">
      <c r="A90" s="3"/>
      <c r="B90" s="5"/>
      <c r="C90" s="3"/>
      <c r="D90" s="3"/>
      <c r="E90" s="3"/>
      <c r="F90" s="3"/>
      <c r="G90" s="3"/>
      <c r="H90" s="3"/>
      <c r="I90" s="3"/>
      <c r="J90" s="3"/>
      <c r="K90" s="3"/>
      <c r="L90" s="3"/>
      <c r="M90" s="3"/>
      <c r="N90" s="3"/>
      <c r="O90" s="3"/>
      <c r="P90" s="3"/>
      <c r="Q90" s="3"/>
      <c r="R90" s="3"/>
      <c r="S90" s="3"/>
      <c r="T90" s="3"/>
      <c r="U90" s="3"/>
      <c r="V90" s="3"/>
    </row>
    <row r="91" spans="1:22" ht="15.75" customHeight="1" x14ac:dyDescent="0.35">
      <c r="A91" s="3"/>
      <c r="B91" s="5"/>
      <c r="C91" s="3"/>
      <c r="D91" s="3"/>
      <c r="E91" s="3"/>
      <c r="F91" s="3"/>
      <c r="G91" s="3"/>
      <c r="H91" s="3"/>
      <c r="I91" s="3"/>
      <c r="J91" s="3"/>
      <c r="K91" s="3"/>
      <c r="L91" s="3"/>
      <c r="M91" s="3"/>
      <c r="N91" s="3"/>
      <c r="O91" s="3"/>
      <c r="P91" s="3"/>
      <c r="Q91" s="3"/>
      <c r="R91" s="3"/>
      <c r="S91" s="3"/>
      <c r="T91" s="3"/>
      <c r="U91" s="3"/>
      <c r="V91" s="3"/>
    </row>
    <row r="92" spans="1:22" ht="15.75" customHeight="1" x14ac:dyDescent="0.35">
      <c r="A92" s="3"/>
      <c r="B92" s="5"/>
      <c r="C92" s="3"/>
      <c r="D92" s="3"/>
      <c r="E92" s="3"/>
      <c r="F92" s="3"/>
      <c r="G92" s="3"/>
      <c r="H92" s="3"/>
      <c r="I92" s="3"/>
      <c r="J92" s="3"/>
      <c r="K92" s="3"/>
      <c r="L92" s="3"/>
      <c r="M92" s="3"/>
      <c r="N92" s="3"/>
      <c r="O92" s="3"/>
      <c r="P92" s="3"/>
      <c r="Q92" s="3"/>
      <c r="R92" s="3"/>
      <c r="S92" s="3"/>
      <c r="T92" s="3"/>
      <c r="U92" s="3"/>
      <c r="V92" s="3"/>
    </row>
    <row r="93" spans="1:22" ht="15.75" customHeight="1" x14ac:dyDescent="0.35">
      <c r="A93" s="3"/>
      <c r="B93" s="5"/>
      <c r="C93" s="3"/>
      <c r="D93" s="3"/>
      <c r="E93" s="3"/>
      <c r="F93" s="3"/>
      <c r="G93" s="3"/>
      <c r="H93" s="3"/>
      <c r="I93" s="3"/>
      <c r="J93" s="3"/>
      <c r="K93" s="3"/>
      <c r="L93" s="3"/>
      <c r="M93" s="3"/>
      <c r="N93" s="3"/>
      <c r="O93" s="3"/>
      <c r="P93" s="3"/>
      <c r="Q93" s="3"/>
      <c r="R93" s="3"/>
      <c r="S93" s="3"/>
      <c r="T93" s="3"/>
      <c r="U93" s="3"/>
      <c r="V93" s="3"/>
    </row>
    <row r="94" spans="1:22" ht="15.75" customHeight="1" x14ac:dyDescent="0.35">
      <c r="A94" s="3"/>
      <c r="B94" s="5"/>
      <c r="C94" s="3"/>
      <c r="D94" s="3"/>
      <c r="E94" s="3"/>
      <c r="F94" s="3"/>
      <c r="G94" s="3"/>
      <c r="H94" s="3"/>
      <c r="I94" s="3"/>
      <c r="J94" s="3"/>
      <c r="K94" s="3"/>
      <c r="L94" s="3"/>
      <c r="M94" s="3"/>
      <c r="N94" s="3"/>
      <c r="O94" s="3"/>
      <c r="P94" s="3"/>
      <c r="Q94" s="3"/>
      <c r="R94" s="3"/>
      <c r="S94" s="3"/>
      <c r="T94" s="3"/>
      <c r="U94" s="3"/>
      <c r="V94" s="3"/>
    </row>
    <row r="95" spans="1:22" ht="15.75" customHeight="1" x14ac:dyDescent="0.35">
      <c r="A95" s="3"/>
      <c r="B95" s="5"/>
      <c r="C95" s="3"/>
      <c r="D95" s="3"/>
      <c r="E95" s="3"/>
      <c r="F95" s="3"/>
      <c r="G95" s="3"/>
      <c r="H95" s="3"/>
      <c r="I95" s="3"/>
      <c r="J95" s="3"/>
      <c r="K95" s="3"/>
      <c r="L95" s="3"/>
      <c r="M95" s="3"/>
      <c r="N95" s="3"/>
      <c r="O95" s="3"/>
      <c r="P95" s="3"/>
      <c r="Q95" s="3"/>
      <c r="R95" s="3"/>
      <c r="S95" s="3"/>
      <c r="T95" s="3"/>
      <c r="U95" s="3"/>
      <c r="V95" s="3"/>
    </row>
    <row r="96" spans="1:22" ht="15.75" customHeight="1" x14ac:dyDescent="0.35">
      <c r="A96" s="3"/>
      <c r="B96" s="5"/>
      <c r="C96" s="3"/>
      <c r="D96" s="3"/>
      <c r="E96" s="3"/>
      <c r="F96" s="3"/>
      <c r="G96" s="3"/>
      <c r="H96" s="3"/>
      <c r="I96" s="3"/>
      <c r="J96" s="3"/>
      <c r="K96" s="3"/>
      <c r="L96" s="3"/>
      <c r="M96" s="3"/>
      <c r="N96" s="3"/>
      <c r="O96" s="3"/>
      <c r="P96" s="3"/>
      <c r="Q96" s="3"/>
      <c r="R96" s="3"/>
      <c r="S96" s="3"/>
      <c r="T96" s="3"/>
      <c r="U96" s="3"/>
      <c r="V96" s="3"/>
    </row>
    <row r="97" spans="1:22" ht="15.75" customHeight="1" x14ac:dyDescent="0.35">
      <c r="A97" s="3"/>
      <c r="B97" s="5"/>
      <c r="C97" s="3"/>
      <c r="D97" s="3"/>
      <c r="E97" s="3"/>
      <c r="F97" s="3"/>
      <c r="G97" s="3"/>
      <c r="H97" s="3"/>
      <c r="I97" s="3"/>
      <c r="J97" s="3"/>
      <c r="K97" s="3"/>
      <c r="L97" s="3"/>
      <c r="M97" s="3"/>
      <c r="N97" s="3"/>
      <c r="O97" s="3"/>
      <c r="P97" s="3"/>
      <c r="Q97" s="3"/>
      <c r="R97" s="3"/>
      <c r="S97" s="3"/>
      <c r="T97" s="3"/>
      <c r="U97" s="3"/>
      <c r="V97" s="3"/>
    </row>
    <row r="98" spans="1:22" ht="15.75" customHeight="1" x14ac:dyDescent="0.35">
      <c r="A98" s="3"/>
      <c r="B98" s="5"/>
      <c r="C98" s="3"/>
      <c r="D98" s="3"/>
      <c r="E98" s="3"/>
      <c r="F98" s="3"/>
      <c r="G98" s="3"/>
      <c r="H98" s="3"/>
      <c r="I98" s="3"/>
      <c r="J98" s="3"/>
      <c r="K98" s="3"/>
      <c r="L98" s="3"/>
      <c r="M98" s="3"/>
      <c r="N98" s="3"/>
      <c r="O98" s="3"/>
      <c r="P98" s="3"/>
      <c r="Q98" s="3"/>
      <c r="R98" s="3"/>
      <c r="S98" s="3"/>
      <c r="T98" s="3"/>
      <c r="U98" s="3"/>
      <c r="V98" s="3"/>
    </row>
    <row r="99" spans="1:22" ht="15.75" customHeight="1" x14ac:dyDescent="0.35">
      <c r="A99" s="3"/>
      <c r="B99" s="5"/>
      <c r="C99" s="3"/>
      <c r="D99" s="3"/>
      <c r="E99" s="3"/>
      <c r="F99" s="3"/>
      <c r="G99" s="3"/>
      <c r="H99" s="3"/>
      <c r="I99" s="3"/>
      <c r="J99" s="3"/>
      <c r="K99" s="3"/>
      <c r="L99" s="3"/>
      <c r="M99" s="3"/>
      <c r="N99" s="3"/>
      <c r="O99" s="3"/>
      <c r="P99" s="3"/>
      <c r="Q99" s="3"/>
      <c r="R99" s="3"/>
      <c r="S99" s="3"/>
      <c r="T99" s="3"/>
      <c r="U99" s="3"/>
      <c r="V99" s="3"/>
    </row>
    <row r="100" spans="1:22" ht="15.75" customHeight="1" x14ac:dyDescent="0.35">
      <c r="A100" s="3"/>
      <c r="B100" s="5"/>
      <c r="C100" s="3"/>
      <c r="D100" s="3"/>
      <c r="E100" s="3"/>
      <c r="F100" s="3"/>
      <c r="G100" s="3"/>
      <c r="H100" s="3"/>
      <c r="I100" s="3"/>
      <c r="J100" s="3"/>
      <c r="K100" s="3"/>
      <c r="L100" s="3"/>
      <c r="M100" s="3"/>
      <c r="N100" s="3"/>
      <c r="O100" s="3"/>
      <c r="P100" s="3"/>
      <c r="Q100" s="3"/>
      <c r="R100" s="3"/>
      <c r="S100" s="3"/>
      <c r="T100" s="3"/>
      <c r="U100" s="3"/>
      <c r="V100" s="3"/>
    </row>
    <row r="101" spans="1:22" ht="15.75" customHeight="1" x14ac:dyDescent="0.35">
      <c r="A101" s="3"/>
      <c r="B101" s="5"/>
      <c r="C101" s="3"/>
      <c r="D101" s="3"/>
      <c r="E101" s="3"/>
      <c r="F101" s="3"/>
      <c r="G101" s="3"/>
      <c r="H101" s="3"/>
      <c r="I101" s="3"/>
      <c r="J101" s="3"/>
      <c r="K101" s="3"/>
      <c r="L101" s="3"/>
      <c r="M101" s="3"/>
      <c r="N101" s="3"/>
      <c r="O101" s="3"/>
      <c r="P101" s="3"/>
      <c r="Q101" s="3"/>
      <c r="R101" s="3"/>
      <c r="S101" s="3"/>
      <c r="T101" s="3"/>
      <c r="U101" s="3"/>
      <c r="V101" s="3"/>
    </row>
    <row r="102" spans="1:22" ht="15.75" customHeight="1" x14ac:dyDescent="0.35">
      <c r="A102" s="3"/>
      <c r="B102" s="5"/>
      <c r="C102" s="3"/>
      <c r="D102" s="3"/>
      <c r="E102" s="3"/>
      <c r="F102" s="3"/>
      <c r="G102" s="3"/>
      <c r="H102" s="3"/>
      <c r="I102" s="3"/>
      <c r="J102" s="3"/>
      <c r="K102" s="3"/>
      <c r="L102" s="3"/>
      <c r="M102" s="3"/>
      <c r="N102" s="3"/>
      <c r="O102" s="3"/>
      <c r="P102" s="3"/>
      <c r="Q102" s="3"/>
      <c r="R102" s="3"/>
      <c r="S102" s="3"/>
      <c r="T102" s="3"/>
      <c r="U102" s="3"/>
      <c r="V102" s="3"/>
    </row>
    <row r="103" spans="1:22" ht="15.75" customHeight="1" x14ac:dyDescent="0.35">
      <c r="A103" s="3"/>
      <c r="B103" s="5"/>
      <c r="C103" s="3"/>
      <c r="D103" s="3"/>
      <c r="E103" s="3"/>
      <c r="F103" s="3"/>
      <c r="G103" s="3"/>
      <c r="H103" s="3"/>
      <c r="I103" s="3"/>
      <c r="J103" s="3"/>
      <c r="K103" s="3"/>
      <c r="L103" s="3"/>
      <c r="M103" s="3"/>
      <c r="N103" s="3"/>
      <c r="O103" s="3"/>
      <c r="P103" s="3"/>
      <c r="Q103" s="3"/>
      <c r="R103" s="3"/>
      <c r="S103" s="3"/>
      <c r="T103" s="3"/>
      <c r="U103" s="3"/>
      <c r="V103" s="3"/>
    </row>
    <row r="104" spans="1:22" ht="15.75" customHeight="1" x14ac:dyDescent="0.35">
      <c r="A104" s="3"/>
      <c r="B104" s="5"/>
      <c r="C104" s="3"/>
      <c r="D104" s="3"/>
      <c r="E104" s="3"/>
      <c r="F104" s="3"/>
      <c r="G104" s="3"/>
      <c r="H104" s="3"/>
      <c r="I104" s="3"/>
      <c r="J104" s="3"/>
      <c r="K104" s="3"/>
      <c r="L104" s="3"/>
      <c r="M104" s="3"/>
      <c r="N104" s="3"/>
      <c r="O104" s="3"/>
      <c r="P104" s="3"/>
      <c r="Q104" s="3"/>
      <c r="R104" s="3"/>
      <c r="S104" s="3"/>
      <c r="T104" s="3"/>
      <c r="U104" s="3"/>
      <c r="V104" s="3"/>
    </row>
    <row r="105" spans="1:22" ht="15.75" customHeight="1" x14ac:dyDescent="0.35">
      <c r="A105" s="3"/>
      <c r="B105" s="5"/>
      <c r="C105" s="3"/>
      <c r="D105" s="3"/>
      <c r="E105" s="3"/>
      <c r="F105" s="3"/>
      <c r="G105" s="3"/>
      <c r="H105" s="3"/>
      <c r="I105" s="3"/>
      <c r="J105" s="3"/>
      <c r="K105" s="3"/>
      <c r="L105" s="3"/>
      <c r="M105" s="3"/>
      <c r="N105" s="3"/>
      <c r="O105" s="3"/>
      <c r="P105" s="3"/>
      <c r="Q105" s="3"/>
      <c r="R105" s="3"/>
      <c r="S105" s="3"/>
      <c r="T105" s="3"/>
      <c r="U105" s="3"/>
      <c r="V105" s="3"/>
    </row>
    <row r="106" spans="1:22" ht="15.75" customHeight="1" x14ac:dyDescent="0.35">
      <c r="A106" s="3"/>
      <c r="B106" s="5"/>
      <c r="C106" s="3"/>
      <c r="D106" s="3"/>
      <c r="E106" s="3"/>
      <c r="F106" s="3"/>
      <c r="G106" s="3"/>
      <c r="H106" s="3"/>
      <c r="I106" s="3"/>
      <c r="J106" s="3"/>
      <c r="K106" s="3"/>
      <c r="L106" s="3"/>
      <c r="M106" s="3"/>
      <c r="N106" s="3"/>
      <c r="O106" s="3"/>
      <c r="P106" s="3"/>
      <c r="Q106" s="3"/>
      <c r="R106" s="3"/>
      <c r="S106" s="3"/>
      <c r="T106" s="3"/>
      <c r="U106" s="3"/>
      <c r="V106" s="3"/>
    </row>
    <row r="107" spans="1:22" ht="15.75" customHeight="1" x14ac:dyDescent="0.35">
      <c r="A107" s="3"/>
      <c r="B107" s="5"/>
      <c r="C107" s="3"/>
      <c r="D107" s="3"/>
      <c r="E107" s="3"/>
      <c r="F107" s="3"/>
      <c r="G107" s="3"/>
      <c r="H107" s="3"/>
      <c r="I107" s="3"/>
      <c r="J107" s="3"/>
      <c r="K107" s="3"/>
      <c r="L107" s="3"/>
      <c r="M107" s="3"/>
      <c r="N107" s="3"/>
      <c r="O107" s="3"/>
      <c r="P107" s="3"/>
      <c r="Q107" s="3"/>
      <c r="R107" s="3"/>
      <c r="S107" s="3"/>
      <c r="T107" s="3"/>
      <c r="U107" s="3"/>
      <c r="V107" s="3"/>
    </row>
    <row r="108" spans="1:22" ht="15.75" customHeight="1" x14ac:dyDescent="0.35">
      <c r="A108" s="3"/>
      <c r="B108" s="5"/>
      <c r="C108" s="3"/>
      <c r="D108" s="3"/>
      <c r="E108" s="3"/>
      <c r="F108" s="3"/>
      <c r="G108" s="3"/>
      <c r="H108" s="3"/>
      <c r="I108" s="3"/>
      <c r="J108" s="3"/>
      <c r="K108" s="3"/>
      <c r="L108" s="3"/>
      <c r="M108" s="3"/>
      <c r="N108" s="3"/>
      <c r="O108" s="3"/>
      <c r="P108" s="3"/>
      <c r="Q108" s="3"/>
      <c r="R108" s="3"/>
      <c r="S108" s="3"/>
      <c r="T108" s="3"/>
      <c r="U108" s="3"/>
      <c r="V108" s="3"/>
    </row>
    <row r="109" spans="1:22" ht="15.75" customHeight="1" x14ac:dyDescent="0.35">
      <c r="A109" s="3"/>
      <c r="B109" s="5"/>
      <c r="C109" s="3"/>
      <c r="D109" s="3"/>
      <c r="E109" s="3"/>
      <c r="F109" s="3"/>
      <c r="G109" s="3"/>
      <c r="H109" s="3"/>
      <c r="I109" s="3"/>
      <c r="J109" s="3"/>
      <c r="K109" s="3"/>
      <c r="L109" s="3"/>
      <c r="M109" s="3"/>
      <c r="N109" s="3"/>
      <c r="O109" s="3"/>
      <c r="P109" s="3"/>
      <c r="Q109" s="3"/>
      <c r="R109" s="3"/>
      <c r="S109" s="3"/>
      <c r="T109" s="3"/>
      <c r="U109" s="3"/>
      <c r="V109" s="3"/>
    </row>
    <row r="110" spans="1:22" ht="15.75" customHeight="1" x14ac:dyDescent="0.35">
      <c r="A110" s="3"/>
      <c r="B110" s="5"/>
      <c r="C110" s="3"/>
      <c r="D110" s="3"/>
      <c r="E110" s="3"/>
      <c r="F110" s="3"/>
      <c r="G110" s="3"/>
      <c r="H110" s="3"/>
      <c r="I110" s="3"/>
      <c r="J110" s="3"/>
      <c r="K110" s="3"/>
      <c r="L110" s="3"/>
      <c r="M110" s="3"/>
      <c r="N110" s="3"/>
      <c r="O110" s="3"/>
      <c r="P110" s="3"/>
      <c r="Q110" s="3"/>
      <c r="R110" s="3"/>
      <c r="S110" s="3"/>
      <c r="T110" s="3"/>
      <c r="U110" s="3"/>
      <c r="V110" s="3"/>
    </row>
    <row r="111" spans="1:22" ht="15.75" customHeight="1" x14ac:dyDescent="0.35">
      <c r="A111" s="3"/>
      <c r="B111" s="5"/>
      <c r="C111" s="3"/>
      <c r="D111" s="3"/>
      <c r="E111" s="3"/>
      <c r="F111" s="3"/>
      <c r="G111" s="3"/>
      <c r="H111" s="3"/>
      <c r="I111" s="3"/>
      <c r="J111" s="3"/>
      <c r="K111" s="3"/>
      <c r="L111" s="3"/>
      <c r="M111" s="3"/>
      <c r="N111" s="3"/>
      <c r="O111" s="3"/>
      <c r="P111" s="3"/>
      <c r="Q111" s="3"/>
      <c r="R111" s="3"/>
      <c r="S111" s="3"/>
      <c r="T111" s="3"/>
      <c r="U111" s="3"/>
      <c r="V111" s="3"/>
    </row>
    <row r="112" spans="1:22" ht="15.75" customHeight="1" x14ac:dyDescent="0.35">
      <c r="A112" s="3"/>
      <c r="B112" s="5"/>
      <c r="C112" s="3"/>
      <c r="D112" s="3"/>
      <c r="E112" s="3"/>
      <c r="F112" s="3"/>
      <c r="G112" s="3"/>
      <c r="H112" s="3"/>
      <c r="I112" s="3"/>
      <c r="J112" s="3"/>
      <c r="K112" s="3"/>
      <c r="L112" s="3"/>
      <c r="M112" s="3"/>
      <c r="N112" s="3"/>
      <c r="O112" s="3"/>
      <c r="P112" s="3"/>
      <c r="Q112" s="3"/>
      <c r="R112" s="3"/>
      <c r="S112" s="3"/>
      <c r="T112" s="3"/>
      <c r="U112" s="3"/>
      <c r="V112" s="3"/>
    </row>
    <row r="113" spans="1:22" ht="15.75" customHeight="1" x14ac:dyDescent="0.35">
      <c r="A113" s="3"/>
      <c r="B113" s="5"/>
      <c r="C113" s="3"/>
      <c r="D113" s="3"/>
      <c r="E113" s="3"/>
      <c r="F113" s="3"/>
      <c r="G113" s="3"/>
      <c r="H113" s="3"/>
      <c r="I113" s="3"/>
      <c r="J113" s="3"/>
      <c r="K113" s="3"/>
      <c r="L113" s="3"/>
      <c r="M113" s="3"/>
      <c r="N113" s="3"/>
      <c r="O113" s="3"/>
      <c r="P113" s="3"/>
      <c r="Q113" s="3"/>
      <c r="R113" s="3"/>
      <c r="S113" s="3"/>
      <c r="T113" s="3"/>
      <c r="U113" s="3"/>
      <c r="V113" s="3"/>
    </row>
    <row r="114" spans="1:22" ht="15.75" customHeight="1" x14ac:dyDescent="0.35">
      <c r="A114" s="3"/>
      <c r="B114" s="5"/>
      <c r="C114" s="3"/>
      <c r="D114" s="3"/>
      <c r="E114" s="3"/>
      <c r="F114" s="3"/>
      <c r="G114" s="3"/>
      <c r="H114" s="3"/>
      <c r="I114" s="3"/>
      <c r="J114" s="3"/>
      <c r="K114" s="3"/>
      <c r="L114" s="3"/>
      <c r="M114" s="3"/>
      <c r="N114" s="3"/>
      <c r="O114" s="3"/>
      <c r="P114" s="3"/>
      <c r="Q114" s="3"/>
      <c r="R114" s="3"/>
      <c r="S114" s="3"/>
      <c r="T114" s="3"/>
      <c r="U114" s="3"/>
      <c r="V114" s="3"/>
    </row>
    <row r="115" spans="1:22" ht="15.75" customHeight="1" x14ac:dyDescent="0.35">
      <c r="A115" s="3"/>
      <c r="B115" s="5"/>
      <c r="C115" s="3"/>
      <c r="D115" s="3"/>
      <c r="E115" s="3"/>
      <c r="F115" s="3"/>
      <c r="G115" s="3"/>
      <c r="H115" s="3"/>
      <c r="I115" s="3"/>
      <c r="J115" s="3"/>
      <c r="K115" s="3"/>
      <c r="L115" s="3"/>
      <c r="M115" s="3"/>
      <c r="N115" s="3"/>
      <c r="O115" s="3"/>
      <c r="P115" s="3"/>
      <c r="Q115" s="3"/>
      <c r="R115" s="3"/>
      <c r="S115" s="3"/>
      <c r="T115" s="3"/>
      <c r="U115" s="3"/>
      <c r="V115" s="3"/>
    </row>
    <row r="116" spans="1:22" ht="15.75" customHeight="1" x14ac:dyDescent="0.35">
      <c r="A116" s="3"/>
      <c r="B116" s="5"/>
      <c r="C116" s="3"/>
      <c r="D116" s="3"/>
      <c r="E116" s="3"/>
      <c r="F116" s="3"/>
      <c r="G116" s="3"/>
      <c r="H116" s="3"/>
      <c r="I116" s="3"/>
      <c r="J116" s="3"/>
      <c r="K116" s="3"/>
      <c r="L116" s="3"/>
      <c r="M116" s="3"/>
      <c r="N116" s="3"/>
      <c r="O116" s="3"/>
      <c r="P116" s="3"/>
      <c r="Q116" s="3"/>
      <c r="R116" s="3"/>
      <c r="S116" s="3"/>
      <c r="T116" s="3"/>
      <c r="U116" s="3"/>
      <c r="V116" s="3"/>
    </row>
    <row r="117" spans="1:22" ht="15.75" customHeight="1" x14ac:dyDescent="0.35">
      <c r="A117" s="3"/>
      <c r="B117" s="5"/>
      <c r="C117" s="3"/>
      <c r="D117" s="3"/>
      <c r="E117" s="3"/>
      <c r="F117" s="3"/>
      <c r="G117" s="3"/>
      <c r="H117" s="3"/>
      <c r="I117" s="3"/>
      <c r="J117" s="3"/>
      <c r="K117" s="3"/>
      <c r="L117" s="3"/>
      <c r="M117" s="3"/>
      <c r="N117" s="3"/>
      <c r="O117" s="3"/>
      <c r="P117" s="3"/>
      <c r="Q117" s="3"/>
      <c r="R117" s="3"/>
      <c r="S117" s="3"/>
      <c r="T117" s="3"/>
      <c r="U117" s="3"/>
      <c r="V117" s="3"/>
    </row>
    <row r="118" spans="1:22" ht="15.75" customHeight="1" x14ac:dyDescent="0.35">
      <c r="A118" s="3"/>
      <c r="B118" s="5"/>
      <c r="C118" s="3"/>
      <c r="D118" s="3"/>
      <c r="E118" s="3"/>
      <c r="F118" s="3"/>
      <c r="G118" s="3"/>
      <c r="H118" s="3"/>
      <c r="I118" s="3"/>
      <c r="J118" s="3"/>
      <c r="K118" s="3"/>
      <c r="L118" s="3"/>
      <c r="M118" s="3"/>
      <c r="N118" s="3"/>
      <c r="O118" s="3"/>
      <c r="P118" s="3"/>
      <c r="Q118" s="3"/>
      <c r="R118" s="3"/>
      <c r="S118" s="3"/>
      <c r="T118" s="3"/>
      <c r="U118" s="3"/>
      <c r="V118" s="3"/>
    </row>
    <row r="119" spans="1:22" ht="15.75" customHeight="1" x14ac:dyDescent="0.35">
      <c r="A119" s="3"/>
      <c r="B119" s="5"/>
      <c r="C119" s="3"/>
      <c r="D119" s="3"/>
      <c r="E119" s="3"/>
      <c r="F119" s="3"/>
      <c r="G119" s="3"/>
      <c r="H119" s="3"/>
      <c r="I119" s="3"/>
      <c r="J119" s="3"/>
      <c r="K119" s="3"/>
      <c r="L119" s="3"/>
      <c r="M119" s="3"/>
      <c r="N119" s="3"/>
      <c r="O119" s="3"/>
      <c r="P119" s="3"/>
      <c r="Q119" s="3"/>
      <c r="R119" s="3"/>
      <c r="S119" s="3"/>
      <c r="T119" s="3"/>
      <c r="U119" s="3"/>
      <c r="V119" s="3"/>
    </row>
    <row r="120" spans="1:22" ht="15.75" customHeight="1" x14ac:dyDescent="0.35">
      <c r="A120" s="3"/>
      <c r="B120" s="5"/>
      <c r="C120" s="3"/>
      <c r="D120" s="3"/>
      <c r="E120" s="3"/>
      <c r="F120" s="3"/>
      <c r="G120" s="3"/>
      <c r="H120" s="3"/>
      <c r="I120" s="3"/>
      <c r="J120" s="3"/>
      <c r="K120" s="3"/>
      <c r="L120" s="3"/>
      <c r="M120" s="3"/>
      <c r="N120" s="3"/>
      <c r="O120" s="3"/>
      <c r="P120" s="3"/>
      <c r="Q120" s="3"/>
      <c r="R120" s="3"/>
      <c r="S120" s="3"/>
      <c r="T120" s="3"/>
      <c r="U120" s="3"/>
      <c r="V120" s="3"/>
    </row>
    <row r="121" spans="1:22" ht="15.75" customHeight="1" x14ac:dyDescent="0.35">
      <c r="A121" s="3"/>
      <c r="B121" s="5"/>
      <c r="C121" s="3"/>
      <c r="D121" s="3"/>
      <c r="E121" s="3"/>
      <c r="F121" s="3"/>
      <c r="G121" s="3"/>
      <c r="H121" s="3"/>
      <c r="I121" s="3"/>
      <c r="J121" s="3"/>
      <c r="K121" s="3"/>
      <c r="L121" s="3"/>
      <c r="M121" s="3"/>
      <c r="N121" s="3"/>
      <c r="O121" s="3"/>
      <c r="P121" s="3"/>
      <c r="Q121" s="3"/>
      <c r="R121" s="3"/>
      <c r="S121" s="3"/>
      <c r="T121" s="3"/>
      <c r="U121" s="3"/>
      <c r="V121" s="3"/>
    </row>
    <row r="122" spans="1:22" ht="15.75" customHeight="1" x14ac:dyDescent="0.35">
      <c r="A122" s="3"/>
      <c r="B122" s="5"/>
      <c r="C122" s="3"/>
      <c r="D122" s="3"/>
      <c r="E122" s="3"/>
      <c r="F122" s="3"/>
      <c r="G122" s="3"/>
      <c r="H122" s="3"/>
      <c r="I122" s="3"/>
      <c r="J122" s="3"/>
      <c r="K122" s="3"/>
      <c r="L122" s="3"/>
      <c r="M122" s="3"/>
      <c r="N122" s="3"/>
      <c r="O122" s="3"/>
      <c r="P122" s="3"/>
      <c r="Q122" s="3"/>
      <c r="R122" s="3"/>
      <c r="S122" s="3"/>
      <c r="T122" s="3"/>
      <c r="U122" s="3"/>
      <c r="V122" s="3"/>
    </row>
    <row r="123" spans="1:22" ht="15.75" customHeight="1" x14ac:dyDescent="0.35">
      <c r="A123" s="3"/>
      <c r="B123" s="5"/>
      <c r="C123" s="3"/>
      <c r="D123" s="3"/>
      <c r="E123" s="3"/>
      <c r="F123" s="3"/>
      <c r="G123" s="3"/>
      <c r="H123" s="3"/>
      <c r="I123" s="3"/>
      <c r="J123" s="3"/>
      <c r="K123" s="3"/>
      <c r="L123" s="3"/>
      <c r="M123" s="3"/>
      <c r="N123" s="3"/>
      <c r="O123" s="3"/>
      <c r="P123" s="3"/>
      <c r="Q123" s="3"/>
      <c r="R123" s="3"/>
      <c r="S123" s="3"/>
      <c r="T123" s="3"/>
      <c r="U123" s="3"/>
      <c r="V123" s="3"/>
    </row>
    <row r="124" spans="1:22" ht="15.75" customHeight="1" x14ac:dyDescent="0.35">
      <c r="A124" s="3"/>
      <c r="B124" s="5"/>
      <c r="C124" s="3"/>
      <c r="D124" s="3"/>
      <c r="E124" s="3"/>
      <c r="F124" s="3"/>
      <c r="G124" s="3"/>
      <c r="H124" s="3"/>
      <c r="I124" s="3"/>
      <c r="J124" s="3"/>
      <c r="K124" s="3"/>
      <c r="L124" s="3"/>
      <c r="M124" s="3"/>
      <c r="N124" s="3"/>
      <c r="O124" s="3"/>
      <c r="P124" s="3"/>
      <c r="Q124" s="3"/>
      <c r="R124" s="3"/>
      <c r="S124" s="3"/>
      <c r="T124" s="3"/>
      <c r="U124" s="3"/>
      <c r="V124" s="3"/>
    </row>
    <row r="125" spans="1:22" ht="15.75" customHeight="1" x14ac:dyDescent="0.35">
      <c r="A125" s="3"/>
      <c r="B125" s="5"/>
      <c r="C125" s="3"/>
      <c r="D125" s="3"/>
      <c r="E125" s="3"/>
      <c r="F125" s="3"/>
      <c r="G125" s="3"/>
      <c r="H125" s="3"/>
      <c r="I125" s="3"/>
      <c r="J125" s="3"/>
      <c r="K125" s="3"/>
      <c r="L125" s="3"/>
      <c r="M125" s="3"/>
      <c r="N125" s="3"/>
      <c r="O125" s="3"/>
      <c r="P125" s="3"/>
      <c r="Q125" s="3"/>
      <c r="R125" s="3"/>
      <c r="S125" s="3"/>
      <c r="T125" s="3"/>
      <c r="U125" s="3"/>
      <c r="V125" s="3"/>
    </row>
    <row r="126" spans="1:22" ht="15.75" customHeight="1" x14ac:dyDescent="0.35">
      <c r="A126" s="3"/>
      <c r="B126" s="5"/>
      <c r="C126" s="3"/>
      <c r="D126" s="3"/>
      <c r="E126" s="3"/>
      <c r="F126" s="3"/>
      <c r="G126" s="3"/>
      <c r="H126" s="3"/>
      <c r="I126" s="3"/>
      <c r="J126" s="3"/>
      <c r="K126" s="3"/>
      <c r="L126" s="3"/>
      <c r="M126" s="3"/>
      <c r="N126" s="3"/>
      <c r="O126" s="3"/>
      <c r="P126" s="3"/>
      <c r="Q126" s="3"/>
      <c r="R126" s="3"/>
      <c r="S126" s="3"/>
      <c r="T126" s="3"/>
      <c r="U126" s="3"/>
      <c r="V126" s="3"/>
    </row>
    <row r="127" spans="1:22" ht="15.75" customHeight="1" x14ac:dyDescent="0.35">
      <c r="A127" s="3"/>
      <c r="B127" s="5"/>
      <c r="C127" s="3"/>
      <c r="D127" s="3"/>
      <c r="E127" s="3"/>
      <c r="F127" s="3"/>
      <c r="G127" s="3"/>
      <c r="H127" s="3"/>
      <c r="I127" s="3"/>
      <c r="J127" s="3"/>
      <c r="K127" s="3"/>
      <c r="L127" s="3"/>
      <c r="M127" s="3"/>
      <c r="N127" s="3"/>
      <c r="O127" s="3"/>
      <c r="P127" s="3"/>
      <c r="Q127" s="3"/>
      <c r="R127" s="3"/>
      <c r="S127" s="3"/>
      <c r="T127" s="3"/>
      <c r="U127" s="3"/>
      <c r="V127" s="3"/>
    </row>
    <row r="128" spans="1:22" ht="15.75" customHeight="1" x14ac:dyDescent="0.35">
      <c r="A128" s="3"/>
      <c r="B128" s="5"/>
      <c r="C128" s="3"/>
      <c r="D128" s="3"/>
      <c r="E128" s="3"/>
      <c r="F128" s="3"/>
      <c r="G128" s="3"/>
      <c r="H128" s="3"/>
      <c r="I128" s="3"/>
      <c r="J128" s="3"/>
      <c r="K128" s="3"/>
      <c r="L128" s="3"/>
      <c r="M128" s="3"/>
      <c r="N128" s="3"/>
      <c r="O128" s="3"/>
      <c r="P128" s="3"/>
      <c r="Q128" s="3"/>
      <c r="R128" s="3"/>
      <c r="S128" s="3"/>
      <c r="T128" s="3"/>
      <c r="U128" s="3"/>
      <c r="V128" s="3"/>
    </row>
    <row r="129" spans="1:22" ht="15.75" customHeight="1" x14ac:dyDescent="0.35">
      <c r="A129" s="3"/>
      <c r="B129" s="5"/>
      <c r="C129" s="3"/>
      <c r="D129" s="3"/>
      <c r="E129" s="3"/>
      <c r="F129" s="3"/>
      <c r="G129" s="3"/>
      <c r="H129" s="3"/>
      <c r="I129" s="3"/>
      <c r="J129" s="3"/>
      <c r="K129" s="3"/>
      <c r="L129" s="3"/>
      <c r="M129" s="3"/>
      <c r="N129" s="3"/>
      <c r="O129" s="3"/>
      <c r="P129" s="3"/>
      <c r="Q129" s="3"/>
      <c r="R129" s="3"/>
      <c r="S129" s="3"/>
      <c r="T129" s="3"/>
      <c r="U129" s="3"/>
      <c r="V129" s="3"/>
    </row>
    <row r="130" spans="1:22" ht="15.75" customHeight="1" x14ac:dyDescent="0.35">
      <c r="A130" s="3"/>
      <c r="B130" s="5"/>
      <c r="C130" s="3"/>
      <c r="D130" s="3"/>
      <c r="E130" s="3"/>
      <c r="F130" s="3"/>
      <c r="G130" s="3"/>
      <c r="H130" s="3"/>
      <c r="I130" s="3"/>
      <c r="J130" s="3"/>
      <c r="K130" s="3"/>
      <c r="L130" s="3"/>
      <c r="M130" s="3"/>
      <c r="N130" s="3"/>
      <c r="O130" s="3"/>
      <c r="P130" s="3"/>
      <c r="Q130" s="3"/>
      <c r="R130" s="3"/>
      <c r="S130" s="3"/>
      <c r="T130" s="3"/>
      <c r="U130" s="3"/>
      <c r="V130" s="3"/>
    </row>
    <row r="131" spans="1:22" ht="15.75" customHeight="1" x14ac:dyDescent="0.35">
      <c r="A131" s="3"/>
      <c r="B131" s="5"/>
      <c r="C131" s="3"/>
      <c r="D131" s="3"/>
      <c r="E131" s="3"/>
      <c r="F131" s="3"/>
      <c r="G131" s="3"/>
      <c r="H131" s="3"/>
      <c r="I131" s="3"/>
      <c r="J131" s="3"/>
      <c r="K131" s="3"/>
      <c r="L131" s="3"/>
      <c r="M131" s="3"/>
      <c r="N131" s="3"/>
      <c r="O131" s="3"/>
      <c r="P131" s="3"/>
      <c r="Q131" s="3"/>
      <c r="R131" s="3"/>
      <c r="S131" s="3"/>
      <c r="T131" s="3"/>
      <c r="U131" s="3"/>
      <c r="V131" s="3"/>
    </row>
    <row r="132" spans="1:22" ht="15.75" customHeight="1" x14ac:dyDescent="0.35">
      <c r="A132" s="3"/>
      <c r="B132" s="5"/>
      <c r="C132" s="3"/>
      <c r="D132" s="3"/>
      <c r="E132" s="3"/>
      <c r="F132" s="3"/>
      <c r="G132" s="3"/>
      <c r="H132" s="3"/>
      <c r="I132" s="3"/>
      <c r="J132" s="3"/>
      <c r="K132" s="3"/>
      <c r="L132" s="3"/>
      <c r="M132" s="3"/>
      <c r="N132" s="3"/>
      <c r="O132" s="3"/>
      <c r="P132" s="3"/>
      <c r="Q132" s="3"/>
      <c r="R132" s="3"/>
      <c r="S132" s="3"/>
      <c r="T132" s="3"/>
      <c r="U132" s="3"/>
      <c r="V132" s="3"/>
    </row>
    <row r="133" spans="1:22" ht="15.75" customHeight="1" x14ac:dyDescent="0.35">
      <c r="A133" s="3"/>
      <c r="B133" s="5"/>
      <c r="C133" s="3"/>
      <c r="D133" s="3"/>
      <c r="E133" s="3"/>
      <c r="F133" s="3"/>
      <c r="G133" s="3"/>
      <c r="H133" s="3"/>
      <c r="I133" s="3"/>
      <c r="J133" s="3"/>
      <c r="K133" s="3"/>
      <c r="L133" s="3"/>
      <c r="M133" s="3"/>
      <c r="N133" s="3"/>
      <c r="O133" s="3"/>
      <c r="P133" s="3"/>
      <c r="Q133" s="3"/>
      <c r="R133" s="3"/>
      <c r="S133" s="3"/>
      <c r="T133" s="3"/>
      <c r="U133" s="3"/>
      <c r="V133" s="3"/>
    </row>
    <row r="134" spans="1:22" ht="15.75" customHeight="1" x14ac:dyDescent="0.35">
      <c r="A134" s="3"/>
      <c r="B134" s="5"/>
      <c r="C134" s="3"/>
      <c r="D134" s="3"/>
      <c r="E134" s="3"/>
      <c r="F134" s="3"/>
      <c r="G134" s="3"/>
      <c r="H134" s="3"/>
      <c r="I134" s="3"/>
      <c r="J134" s="3"/>
      <c r="K134" s="3"/>
      <c r="L134" s="3"/>
      <c r="M134" s="3"/>
      <c r="N134" s="3"/>
      <c r="O134" s="3"/>
      <c r="P134" s="3"/>
      <c r="Q134" s="3"/>
      <c r="R134" s="3"/>
      <c r="S134" s="3"/>
      <c r="T134" s="3"/>
      <c r="U134" s="3"/>
      <c r="V134" s="3"/>
    </row>
    <row r="135" spans="1:22" ht="15.75" customHeight="1" x14ac:dyDescent="0.35">
      <c r="A135" s="3"/>
      <c r="B135" s="5"/>
      <c r="C135" s="3"/>
      <c r="D135" s="3"/>
      <c r="E135" s="3"/>
      <c r="F135" s="3"/>
      <c r="G135" s="3"/>
      <c r="H135" s="3"/>
      <c r="I135" s="3"/>
      <c r="J135" s="3"/>
      <c r="K135" s="3"/>
      <c r="L135" s="3"/>
      <c r="M135" s="3"/>
      <c r="N135" s="3"/>
      <c r="O135" s="3"/>
      <c r="P135" s="3"/>
      <c r="Q135" s="3"/>
      <c r="R135" s="3"/>
      <c r="S135" s="3"/>
      <c r="T135" s="3"/>
      <c r="U135" s="3"/>
      <c r="V135" s="3"/>
    </row>
    <row r="136" spans="1:22" ht="15.75" customHeight="1" x14ac:dyDescent="0.35">
      <c r="A136" s="3"/>
      <c r="B136" s="5"/>
      <c r="C136" s="3"/>
      <c r="D136" s="3"/>
      <c r="E136" s="3"/>
      <c r="F136" s="3"/>
      <c r="G136" s="3"/>
      <c r="H136" s="3"/>
      <c r="I136" s="3"/>
      <c r="J136" s="3"/>
      <c r="K136" s="3"/>
      <c r="L136" s="3"/>
      <c r="M136" s="3"/>
      <c r="N136" s="3"/>
      <c r="O136" s="3"/>
      <c r="P136" s="3"/>
      <c r="Q136" s="3"/>
      <c r="R136" s="3"/>
      <c r="S136" s="3"/>
      <c r="T136" s="3"/>
      <c r="U136" s="3"/>
      <c r="V136" s="3"/>
    </row>
    <row r="137" spans="1:22" ht="15.75" customHeight="1" x14ac:dyDescent="0.35">
      <c r="A137" s="3"/>
      <c r="B137" s="5"/>
      <c r="C137" s="3"/>
      <c r="D137" s="3"/>
      <c r="E137" s="3"/>
      <c r="F137" s="3"/>
      <c r="G137" s="3"/>
      <c r="H137" s="3"/>
      <c r="I137" s="3"/>
      <c r="J137" s="3"/>
      <c r="K137" s="3"/>
      <c r="L137" s="3"/>
      <c r="M137" s="3"/>
      <c r="N137" s="3"/>
      <c r="O137" s="3"/>
      <c r="P137" s="3"/>
      <c r="Q137" s="3"/>
      <c r="R137" s="3"/>
      <c r="S137" s="3"/>
      <c r="T137" s="3"/>
      <c r="U137" s="3"/>
      <c r="V137" s="3"/>
    </row>
    <row r="138" spans="1:22" ht="15.75" customHeight="1" x14ac:dyDescent="0.35">
      <c r="A138" s="3"/>
      <c r="B138" s="5"/>
      <c r="C138" s="3"/>
      <c r="D138" s="3"/>
      <c r="E138" s="3"/>
      <c r="F138" s="3"/>
      <c r="G138" s="3"/>
      <c r="H138" s="3"/>
      <c r="I138" s="3"/>
      <c r="J138" s="3"/>
      <c r="K138" s="3"/>
      <c r="L138" s="3"/>
      <c r="M138" s="3"/>
      <c r="N138" s="3"/>
      <c r="O138" s="3"/>
      <c r="P138" s="3"/>
      <c r="Q138" s="3"/>
      <c r="R138" s="3"/>
      <c r="S138" s="3"/>
      <c r="T138" s="3"/>
      <c r="U138" s="3"/>
      <c r="V138" s="3"/>
    </row>
    <row r="139" spans="1:22" ht="15.75" customHeight="1" x14ac:dyDescent="0.35">
      <c r="A139" s="3"/>
      <c r="B139" s="5"/>
      <c r="C139" s="3"/>
      <c r="D139" s="3"/>
      <c r="E139" s="3"/>
      <c r="F139" s="3"/>
      <c r="G139" s="3"/>
      <c r="H139" s="3"/>
      <c r="I139" s="3"/>
      <c r="J139" s="3"/>
      <c r="K139" s="3"/>
      <c r="L139" s="3"/>
      <c r="M139" s="3"/>
      <c r="N139" s="3"/>
      <c r="O139" s="3"/>
      <c r="P139" s="3"/>
      <c r="Q139" s="3"/>
      <c r="R139" s="3"/>
      <c r="S139" s="3"/>
      <c r="T139" s="3"/>
      <c r="U139" s="3"/>
      <c r="V139" s="3"/>
    </row>
    <row r="140" spans="1:22" ht="15.75" customHeight="1" x14ac:dyDescent="0.35">
      <c r="A140" s="3"/>
      <c r="B140" s="5"/>
      <c r="C140" s="3"/>
      <c r="D140" s="3"/>
      <c r="E140" s="3"/>
      <c r="F140" s="3"/>
      <c r="G140" s="3"/>
      <c r="H140" s="3"/>
      <c r="I140" s="3"/>
      <c r="J140" s="3"/>
      <c r="K140" s="3"/>
      <c r="L140" s="3"/>
      <c r="M140" s="3"/>
      <c r="N140" s="3"/>
      <c r="O140" s="3"/>
      <c r="P140" s="3"/>
      <c r="Q140" s="3"/>
      <c r="R140" s="3"/>
      <c r="S140" s="3"/>
      <c r="T140" s="3"/>
      <c r="U140" s="3"/>
      <c r="V140" s="3"/>
    </row>
    <row r="141" spans="1:22" ht="15.75" customHeight="1" x14ac:dyDescent="0.35">
      <c r="A141" s="3"/>
      <c r="B141" s="5"/>
      <c r="C141" s="3"/>
      <c r="D141" s="3"/>
      <c r="E141" s="3"/>
      <c r="F141" s="3"/>
      <c r="G141" s="3"/>
      <c r="H141" s="3"/>
      <c r="I141" s="3"/>
      <c r="J141" s="3"/>
      <c r="K141" s="3"/>
      <c r="L141" s="3"/>
      <c r="M141" s="3"/>
      <c r="N141" s="3"/>
      <c r="O141" s="3"/>
      <c r="P141" s="3"/>
      <c r="Q141" s="3"/>
      <c r="R141" s="3"/>
      <c r="S141" s="3"/>
      <c r="T141" s="3"/>
      <c r="U141" s="3"/>
      <c r="V141" s="3"/>
    </row>
    <row r="142" spans="1:22" ht="15.75" customHeight="1" x14ac:dyDescent="0.35">
      <c r="A142" s="3"/>
      <c r="B142" s="5"/>
      <c r="C142" s="3"/>
      <c r="D142" s="3"/>
      <c r="E142" s="3"/>
      <c r="F142" s="3"/>
      <c r="G142" s="3"/>
      <c r="H142" s="3"/>
      <c r="I142" s="3"/>
      <c r="J142" s="3"/>
      <c r="K142" s="3"/>
      <c r="L142" s="3"/>
      <c r="M142" s="3"/>
      <c r="N142" s="3"/>
      <c r="O142" s="3"/>
      <c r="P142" s="3"/>
      <c r="Q142" s="3"/>
      <c r="R142" s="3"/>
      <c r="S142" s="3"/>
      <c r="T142" s="3"/>
      <c r="U142" s="3"/>
      <c r="V142" s="3"/>
    </row>
    <row r="143" spans="1:22" ht="15.75" customHeight="1" x14ac:dyDescent="0.35">
      <c r="A143" s="3"/>
      <c r="B143" s="5"/>
      <c r="C143" s="3"/>
      <c r="D143" s="3"/>
      <c r="E143" s="3"/>
      <c r="F143" s="3"/>
      <c r="G143" s="3"/>
      <c r="H143" s="3"/>
      <c r="I143" s="3"/>
      <c r="J143" s="3"/>
      <c r="K143" s="3"/>
      <c r="L143" s="3"/>
      <c r="M143" s="3"/>
      <c r="N143" s="3"/>
      <c r="O143" s="3"/>
      <c r="P143" s="3"/>
      <c r="Q143" s="3"/>
      <c r="R143" s="3"/>
      <c r="S143" s="3"/>
      <c r="T143" s="3"/>
      <c r="U143" s="3"/>
      <c r="V143" s="3"/>
    </row>
    <row r="144" spans="1:22" ht="15.75" customHeight="1" x14ac:dyDescent="0.35">
      <c r="A144" s="3"/>
      <c r="B144" s="5"/>
      <c r="C144" s="3"/>
      <c r="D144" s="3"/>
      <c r="E144" s="3"/>
      <c r="F144" s="3"/>
      <c r="G144" s="3"/>
      <c r="H144" s="3"/>
      <c r="I144" s="3"/>
      <c r="J144" s="3"/>
      <c r="K144" s="3"/>
      <c r="L144" s="3"/>
      <c r="M144" s="3"/>
      <c r="N144" s="3"/>
      <c r="O144" s="3"/>
      <c r="P144" s="3"/>
      <c r="Q144" s="3"/>
      <c r="R144" s="3"/>
      <c r="S144" s="3"/>
      <c r="T144" s="3"/>
      <c r="U144" s="3"/>
      <c r="V144" s="3"/>
    </row>
    <row r="145" spans="1:22" ht="15.75" customHeight="1" x14ac:dyDescent="0.35">
      <c r="A145" s="3"/>
      <c r="B145" s="5"/>
      <c r="C145" s="3"/>
      <c r="D145" s="3"/>
      <c r="E145" s="3"/>
      <c r="F145" s="3"/>
      <c r="G145" s="3"/>
      <c r="H145" s="3"/>
      <c r="I145" s="3"/>
      <c r="J145" s="3"/>
      <c r="K145" s="3"/>
      <c r="L145" s="3"/>
      <c r="M145" s="3"/>
      <c r="N145" s="3"/>
      <c r="O145" s="3"/>
      <c r="P145" s="3"/>
      <c r="Q145" s="3"/>
      <c r="R145" s="3"/>
      <c r="S145" s="3"/>
      <c r="T145" s="3"/>
      <c r="U145" s="3"/>
      <c r="V145" s="3"/>
    </row>
    <row r="146" spans="1:22" ht="15.75" customHeight="1" x14ac:dyDescent="0.35">
      <c r="A146" s="3"/>
      <c r="B146" s="5"/>
      <c r="C146" s="3"/>
      <c r="D146" s="3"/>
      <c r="E146" s="3"/>
      <c r="F146" s="3"/>
      <c r="G146" s="3"/>
      <c r="H146" s="3"/>
      <c r="I146" s="3"/>
      <c r="J146" s="3"/>
      <c r="K146" s="3"/>
      <c r="L146" s="3"/>
      <c r="M146" s="3"/>
      <c r="N146" s="3"/>
      <c r="O146" s="3"/>
      <c r="P146" s="3"/>
      <c r="Q146" s="3"/>
      <c r="R146" s="3"/>
      <c r="S146" s="3"/>
      <c r="T146" s="3"/>
      <c r="U146" s="3"/>
      <c r="V146" s="3"/>
    </row>
    <row r="147" spans="1:22" ht="15.75" customHeight="1" x14ac:dyDescent="0.35">
      <c r="A147" s="3"/>
      <c r="B147" s="5"/>
      <c r="C147" s="3"/>
      <c r="D147" s="3"/>
      <c r="E147" s="3"/>
      <c r="F147" s="3"/>
      <c r="G147" s="3"/>
      <c r="H147" s="3"/>
      <c r="I147" s="3"/>
      <c r="J147" s="3"/>
      <c r="K147" s="3"/>
      <c r="L147" s="3"/>
      <c r="M147" s="3"/>
      <c r="N147" s="3"/>
      <c r="O147" s="3"/>
      <c r="P147" s="3"/>
      <c r="Q147" s="3"/>
      <c r="R147" s="3"/>
      <c r="S147" s="3"/>
      <c r="T147" s="3"/>
      <c r="U147" s="3"/>
      <c r="V147" s="3"/>
    </row>
    <row r="148" spans="1:22" ht="15.75" customHeight="1" x14ac:dyDescent="0.35">
      <c r="A148" s="3"/>
      <c r="B148" s="5"/>
      <c r="C148" s="3"/>
      <c r="D148" s="3"/>
      <c r="E148" s="3"/>
      <c r="F148" s="3"/>
      <c r="G148" s="3"/>
      <c r="H148" s="3"/>
      <c r="I148" s="3"/>
      <c r="J148" s="3"/>
      <c r="K148" s="3"/>
      <c r="L148" s="3"/>
      <c r="M148" s="3"/>
      <c r="N148" s="3"/>
      <c r="O148" s="3"/>
      <c r="P148" s="3"/>
      <c r="Q148" s="3"/>
      <c r="R148" s="3"/>
      <c r="S148" s="3"/>
      <c r="T148" s="3"/>
      <c r="U148" s="3"/>
      <c r="V148" s="3"/>
    </row>
    <row r="149" spans="1:22" ht="15.75" customHeight="1" x14ac:dyDescent="0.35">
      <c r="A149" s="3"/>
      <c r="B149" s="5"/>
      <c r="C149" s="3"/>
      <c r="D149" s="3"/>
      <c r="E149" s="3"/>
      <c r="F149" s="3"/>
      <c r="G149" s="3"/>
      <c r="H149" s="3"/>
      <c r="I149" s="3"/>
      <c r="J149" s="3"/>
      <c r="K149" s="3"/>
      <c r="L149" s="3"/>
      <c r="M149" s="3"/>
      <c r="N149" s="3"/>
      <c r="O149" s="3"/>
      <c r="P149" s="3"/>
      <c r="Q149" s="3"/>
      <c r="R149" s="3"/>
      <c r="S149" s="3"/>
      <c r="T149" s="3"/>
      <c r="U149" s="3"/>
      <c r="V149" s="3"/>
    </row>
    <row r="150" spans="1:22" ht="15.75" customHeight="1" x14ac:dyDescent="0.35">
      <c r="A150" s="3"/>
      <c r="B150" s="5"/>
      <c r="C150" s="3"/>
      <c r="D150" s="3"/>
      <c r="E150" s="3"/>
      <c r="F150" s="3"/>
      <c r="G150" s="3"/>
      <c r="H150" s="3"/>
      <c r="I150" s="3"/>
      <c r="J150" s="3"/>
      <c r="K150" s="3"/>
      <c r="L150" s="3"/>
      <c r="M150" s="3"/>
      <c r="N150" s="3"/>
      <c r="O150" s="3"/>
      <c r="P150" s="3"/>
      <c r="Q150" s="3"/>
      <c r="R150" s="3"/>
      <c r="S150" s="3"/>
      <c r="T150" s="3"/>
      <c r="U150" s="3"/>
      <c r="V150" s="3"/>
    </row>
    <row r="151" spans="1:22" ht="15.75" customHeight="1" x14ac:dyDescent="0.35">
      <c r="A151" s="3"/>
      <c r="B151" s="5"/>
      <c r="C151" s="3"/>
      <c r="D151" s="3"/>
      <c r="E151" s="3"/>
      <c r="F151" s="3"/>
      <c r="G151" s="3"/>
      <c r="H151" s="3"/>
      <c r="I151" s="3"/>
      <c r="J151" s="3"/>
      <c r="K151" s="3"/>
      <c r="L151" s="3"/>
      <c r="M151" s="3"/>
      <c r="N151" s="3"/>
      <c r="O151" s="3"/>
      <c r="P151" s="3"/>
      <c r="Q151" s="3"/>
      <c r="R151" s="3"/>
      <c r="S151" s="3"/>
      <c r="T151" s="3"/>
      <c r="U151" s="3"/>
      <c r="V151" s="3"/>
    </row>
    <row r="152" spans="1:22" ht="15.75" customHeight="1" x14ac:dyDescent="0.35">
      <c r="A152" s="3"/>
      <c r="B152" s="5"/>
      <c r="C152" s="3"/>
      <c r="D152" s="3"/>
      <c r="E152" s="3"/>
      <c r="F152" s="3"/>
      <c r="G152" s="3"/>
      <c r="H152" s="3"/>
      <c r="I152" s="3"/>
      <c r="J152" s="3"/>
      <c r="K152" s="3"/>
      <c r="L152" s="3"/>
      <c r="M152" s="3"/>
      <c r="N152" s="3"/>
      <c r="O152" s="3"/>
      <c r="P152" s="3"/>
      <c r="Q152" s="3"/>
      <c r="R152" s="3"/>
      <c r="S152" s="3"/>
      <c r="T152" s="3"/>
      <c r="U152" s="3"/>
      <c r="V152" s="3"/>
    </row>
    <row r="153" spans="1:22" ht="15.75" customHeight="1" x14ac:dyDescent="0.35">
      <c r="A153" s="3"/>
      <c r="B153" s="5"/>
      <c r="C153" s="3"/>
      <c r="D153" s="3"/>
      <c r="E153" s="3"/>
      <c r="F153" s="3"/>
      <c r="G153" s="3"/>
      <c r="H153" s="3"/>
      <c r="I153" s="3"/>
      <c r="J153" s="3"/>
      <c r="K153" s="3"/>
      <c r="L153" s="3"/>
      <c r="M153" s="3"/>
      <c r="N153" s="3"/>
      <c r="O153" s="3"/>
      <c r="P153" s="3"/>
      <c r="Q153" s="3"/>
      <c r="R153" s="3"/>
      <c r="S153" s="3"/>
      <c r="T153" s="3"/>
      <c r="U153" s="3"/>
      <c r="V153" s="3"/>
    </row>
    <row r="154" spans="1:22" ht="15.75" customHeight="1" x14ac:dyDescent="0.35">
      <c r="A154" s="3"/>
      <c r="B154" s="5"/>
      <c r="C154" s="3"/>
      <c r="D154" s="3"/>
      <c r="E154" s="3"/>
      <c r="F154" s="3"/>
      <c r="G154" s="3"/>
      <c r="H154" s="3"/>
      <c r="I154" s="3"/>
      <c r="J154" s="3"/>
      <c r="K154" s="3"/>
      <c r="L154" s="3"/>
      <c r="M154" s="3"/>
      <c r="N154" s="3"/>
      <c r="O154" s="3"/>
      <c r="P154" s="3"/>
      <c r="Q154" s="3"/>
      <c r="R154" s="3"/>
      <c r="S154" s="3"/>
      <c r="T154" s="3"/>
      <c r="U154" s="3"/>
      <c r="V154" s="3"/>
    </row>
    <row r="155" spans="1:22" ht="15.75" customHeight="1" x14ac:dyDescent="0.35">
      <c r="A155" s="3"/>
      <c r="B155" s="5"/>
      <c r="C155" s="3"/>
      <c r="D155" s="3"/>
      <c r="E155" s="3"/>
      <c r="F155" s="3"/>
      <c r="G155" s="3"/>
      <c r="H155" s="3"/>
      <c r="I155" s="3"/>
      <c r="J155" s="3"/>
      <c r="K155" s="3"/>
      <c r="L155" s="3"/>
      <c r="M155" s="3"/>
      <c r="N155" s="3"/>
      <c r="O155" s="3"/>
      <c r="P155" s="3"/>
      <c r="Q155" s="3"/>
      <c r="R155" s="3"/>
      <c r="S155" s="3"/>
      <c r="T155" s="3"/>
      <c r="U155" s="3"/>
      <c r="V155" s="3"/>
    </row>
    <row r="156" spans="1:22" ht="15.75" customHeight="1" x14ac:dyDescent="0.35">
      <c r="A156" s="3"/>
      <c r="B156" s="5"/>
      <c r="C156" s="3"/>
      <c r="D156" s="3"/>
      <c r="E156" s="3"/>
      <c r="F156" s="3"/>
      <c r="G156" s="3"/>
      <c r="H156" s="3"/>
      <c r="I156" s="3"/>
      <c r="J156" s="3"/>
      <c r="K156" s="3"/>
      <c r="L156" s="3"/>
      <c r="M156" s="3"/>
      <c r="N156" s="3"/>
      <c r="O156" s="3"/>
      <c r="P156" s="3"/>
      <c r="Q156" s="3"/>
      <c r="R156" s="3"/>
      <c r="S156" s="3"/>
      <c r="T156" s="3"/>
      <c r="U156" s="3"/>
      <c r="V156" s="3"/>
    </row>
    <row r="157" spans="1:22" ht="15.75" customHeight="1" x14ac:dyDescent="0.35">
      <c r="A157" s="3"/>
      <c r="B157" s="5"/>
      <c r="C157" s="3"/>
      <c r="D157" s="3"/>
      <c r="E157" s="3"/>
      <c r="F157" s="3"/>
      <c r="G157" s="3"/>
      <c r="H157" s="3"/>
      <c r="I157" s="3"/>
      <c r="J157" s="3"/>
      <c r="K157" s="3"/>
      <c r="L157" s="3"/>
      <c r="M157" s="3"/>
      <c r="N157" s="3"/>
      <c r="O157" s="3"/>
      <c r="P157" s="3"/>
      <c r="Q157" s="3"/>
      <c r="R157" s="3"/>
      <c r="S157" s="3"/>
      <c r="T157" s="3"/>
      <c r="U157" s="3"/>
      <c r="V157" s="3"/>
    </row>
    <row r="158" spans="1:22" ht="15.75" customHeight="1" x14ac:dyDescent="0.35">
      <c r="A158" s="3"/>
      <c r="B158" s="5"/>
      <c r="C158" s="3"/>
      <c r="D158" s="3"/>
      <c r="E158" s="3"/>
      <c r="F158" s="3"/>
      <c r="G158" s="3"/>
      <c r="H158" s="3"/>
      <c r="I158" s="3"/>
      <c r="J158" s="3"/>
      <c r="K158" s="3"/>
      <c r="L158" s="3"/>
      <c r="M158" s="3"/>
      <c r="N158" s="3"/>
      <c r="O158" s="3"/>
      <c r="P158" s="3"/>
      <c r="Q158" s="3"/>
      <c r="R158" s="3"/>
      <c r="S158" s="3"/>
      <c r="T158" s="3"/>
      <c r="U158" s="3"/>
      <c r="V158" s="3"/>
    </row>
    <row r="159" spans="1:22" ht="15.75" customHeight="1" x14ac:dyDescent="0.35">
      <c r="A159" s="3"/>
      <c r="B159" s="5"/>
      <c r="C159" s="3"/>
      <c r="D159" s="3"/>
      <c r="E159" s="3"/>
      <c r="F159" s="3"/>
      <c r="G159" s="3"/>
      <c r="H159" s="3"/>
      <c r="I159" s="3"/>
      <c r="J159" s="3"/>
      <c r="K159" s="3"/>
      <c r="L159" s="3"/>
      <c r="M159" s="3"/>
      <c r="N159" s="3"/>
      <c r="O159" s="3"/>
      <c r="P159" s="3"/>
      <c r="Q159" s="3"/>
      <c r="R159" s="3"/>
      <c r="S159" s="3"/>
      <c r="T159" s="3"/>
      <c r="U159" s="3"/>
      <c r="V159" s="3"/>
    </row>
    <row r="160" spans="1:22" ht="15.75" customHeight="1" x14ac:dyDescent="0.35">
      <c r="A160" s="3"/>
      <c r="B160" s="5"/>
      <c r="C160" s="3"/>
      <c r="D160" s="3"/>
      <c r="E160" s="3"/>
      <c r="F160" s="3"/>
      <c r="G160" s="3"/>
      <c r="H160" s="3"/>
      <c r="I160" s="3"/>
      <c r="J160" s="3"/>
      <c r="K160" s="3"/>
      <c r="L160" s="3"/>
      <c r="M160" s="3"/>
      <c r="N160" s="3"/>
      <c r="O160" s="3"/>
      <c r="P160" s="3"/>
      <c r="Q160" s="3"/>
      <c r="R160" s="3"/>
      <c r="S160" s="3"/>
      <c r="T160" s="3"/>
      <c r="U160" s="3"/>
      <c r="V160" s="3"/>
    </row>
    <row r="161" spans="1:22" ht="15.75" customHeight="1" x14ac:dyDescent="0.35">
      <c r="A161" s="3"/>
      <c r="B161" s="5"/>
      <c r="C161" s="3"/>
      <c r="D161" s="3"/>
      <c r="E161" s="3"/>
      <c r="F161" s="3"/>
      <c r="G161" s="3"/>
      <c r="H161" s="3"/>
      <c r="I161" s="3"/>
      <c r="J161" s="3"/>
      <c r="K161" s="3"/>
      <c r="L161" s="3"/>
      <c r="M161" s="3"/>
      <c r="N161" s="3"/>
      <c r="O161" s="3"/>
      <c r="P161" s="3"/>
      <c r="Q161" s="3"/>
      <c r="R161" s="3"/>
      <c r="S161" s="3"/>
      <c r="T161" s="3"/>
      <c r="U161" s="3"/>
      <c r="V161" s="3"/>
    </row>
    <row r="162" spans="1:22" ht="15.75" customHeight="1" x14ac:dyDescent="0.35">
      <c r="A162" s="3"/>
      <c r="B162" s="5"/>
      <c r="C162" s="3"/>
      <c r="D162" s="3"/>
      <c r="E162" s="3"/>
      <c r="F162" s="3"/>
      <c r="G162" s="3"/>
      <c r="H162" s="3"/>
      <c r="I162" s="3"/>
      <c r="J162" s="3"/>
      <c r="K162" s="3"/>
      <c r="L162" s="3"/>
      <c r="M162" s="3"/>
      <c r="N162" s="3"/>
      <c r="O162" s="3"/>
      <c r="P162" s="3"/>
      <c r="Q162" s="3"/>
      <c r="R162" s="3"/>
      <c r="S162" s="3"/>
      <c r="T162" s="3"/>
      <c r="U162" s="3"/>
      <c r="V162" s="3"/>
    </row>
    <row r="163" spans="1:22" ht="15.75" customHeight="1" x14ac:dyDescent="0.35">
      <c r="A163" s="3"/>
      <c r="B163" s="5"/>
      <c r="C163" s="3"/>
      <c r="D163" s="3"/>
      <c r="E163" s="3"/>
      <c r="F163" s="3"/>
      <c r="G163" s="3"/>
      <c r="H163" s="3"/>
      <c r="I163" s="3"/>
      <c r="J163" s="3"/>
      <c r="K163" s="3"/>
      <c r="L163" s="3"/>
      <c r="M163" s="3"/>
      <c r="N163" s="3"/>
      <c r="O163" s="3"/>
      <c r="P163" s="3"/>
      <c r="Q163" s="3"/>
      <c r="R163" s="3"/>
      <c r="S163" s="3"/>
      <c r="T163" s="3"/>
      <c r="U163" s="3"/>
      <c r="V163" s="3"/>
    </row>
    <row r="164" spans="1:22" ht="15.75" customHeight="1" x14ac:dyDescent="0.35">
      <c r="A164" s="3"/>
      <c r="B164" s="5"/>
      <c r="C164" s="3"/>
      <c r="D164" s="3"/>
      <c r="E164" s="3"/>
      <c r="F164" s="3"/>
      <c r="G164" s="3"/>
      <c r="H164" s="3"/>
      <c r="I164" s="3"/>
      <c r="J164" s="3"/>
      <c r="K164" s="3"/>
      <c r="L164" s="3"/>
      <c r="M164" s="3"/>
      <c r="N164" s="3"/>
      <c r="O164" s="3"/>
      <c r="P164" s="3"/>
      <c r="Q164" s="3"/>
      <c r="R164" s="3"/>
      <c r="S164" s="3"/>
      <c r="T164" s="3"/>
      <c r="U164" s="3"/>
      <c r="V164" s="3"/>
    </row>
    <row r="165" spans="1:22" ht="15.75" customHeight="1" x14ac:dyDescent="0.35">
      <c r="A165" s="3"/>
      <c r="B165" s="5"/>
      <c r="C165" s="3"/>
      <c r="D165" s="3"/>
      <c r="E165" s="3"/>
      <c r="F165" s="3"/>
      <c r="G165" s="3"/>
      <c r="H165" s="3"/>
      <c r="I165" s="3"/>
      <c r="J165" s="3"/>
      <c r="K165" s="3"/>
      <c r="L165" s="3"/>
      <c r="M165" s="3"/>
      <c r="N165" s="3"/>
      <c r="O165" s="3"/>
      <c r="P165" s="3"/>
      <c r="Q165" s="3"/>
      <c r="R165" s="3"/>
      <c r="S165" s="3"/>
      <c r="T165" s="3"/>
      <c r="U165" s="3"/>
      <c r="V165" s="3"/>
    </row>
    <row r="166" spans="1:22" ht="15.75" customHeight="1" x14ac:dyDescent="0.35">
      <c r="A166" s="3"/>
      <c r="B166" s="5"/>
      <c r="C166" s="3"/>
      <c r="D166" s="3"/>
      <c r="E166" s="3"/>
      <c r="F166" s="3"/>
      <c r="G166" s="3"/>
      <c r="H166" s="3"/>
      <c r="I166" s="3"/>
      <c r="J166" s="3"/>
      <c r="K166" s="3"/>
      <c r="L166" s="3"/>
      <c r="M166" s="3"/>
      <c r="N166" s="3"/>
      <c r="O166" s="3"/>
      <c r="P166" s="3"/>
      <c r="Q166" s="3"/>
      <c r="R166" s="3"/>
      <c r="S166" s="3"/>
      <c r="T166" s="3"/>
      <c r="U166" s="3"/>
      <c r="V166" s="3"/>
    </row>
    <row r="167" spans="1:22" ht="15.75" customHeight="1" x14ac:dyDescent="0.35">
      <c r="A167" s="3"/>
      <c r="B167" s="5"/>
      <c r="C167" s="3"/>
      <c r="D167" s="3"/>
      <c r="E167" s="3"/>
      <c r="F167" s="3"/>
      <c r="G167" s="3"/>
      <c r="H167" s="3"/>
      <c r="I167" s="3"/>
      <c r="J167" s="3"/>
      <c r="K167" s="3"/>
      <c r="L167" s="3"/>
      <c r="M167" s="3"/>
      <c r="N167" s="3"/>
      <c r="O167" s="3"/>
      <c r="P167" s="3"/>
      <c r="Q167" s="3"/>
      <c r="R167" s="3"/>
      <c r="S167" s="3"/>
      <c r="T167" s="3"/>
      <c r="U167" s="3"/>
      <c r="V167" s="3"/>
    </row>
    <row r="168" spans="1:22" ht="15.75" customHeight="1" x14ac:dyDescent="0.35">
      <c r="A168" s="3"/>
      <c r="B168" s="5"/>
      <c r="C168" s="3"/>
      <c r="D168" s="3"/>
      <c r="E168" s="3"/>
      <c r="F168" s="3"/>
      <c r="G168" s="3"/>
      <c r="H168" s="3"/>
      <c r="I168" s="3"/>
      <c r="J168" s="3"/>
      <c r="K168" s="3"/>
      <c r="L168" s="3"/>
      <c r="M168" s="3"/>
      <c r="N168" s="3"/>
      <c r="O168" s="3"/>
      <c r="P168" s="3"/>
      <c r="Q168" s="3"/>
      <c r="R168" s="3"/>
      <c r="S168" s="3"/>
      <c r="T168" s="3"/>
      <c r="U168" s="3"/>
      <c r="V168" s="3"/>
    </row>
    <row r="169" spans="1:22" ht="15.75" customHeight="1" x14ac:dyDescent="0.35">
      <c r="A169" s="3"/>
      <c r="B169" s="5"/>
      <c r="C169" s="3"/>
      <c r="D169" s="3"/>
      <c r="E169" s="3"/>
      <c r="F169" s="3"/>
      <c r="G169" s="3"/>
      <c r="H169" s="3"/>
      <c r="I169" s="3"/>
      <c r="J169" s="3"/>
      <c r="K169" s="3"/>
      <c r="L169" s="3"/>
      <c r="M169" s="3"/>
      <c r="N169" s="3"/>
      <c r="O169" s="3"/>
      <c r="P169" s="3"/>
      <c r="Q169" s="3"/>
      <c r="R169" s="3"/>
      <c r="S169" s="3"/>
      <c r="T169" s="3"/>
      <c r="U169" s="3"/>
      <c r="V169" s="3"/>
    </row>
    <row r="170" spans="1:22" ht="15.75" customHeight="1" x14ac:dyDescent="0.35">
      <c r="A170" s="3"/>
      <c r="B170" s="5"/>
      <c r="C170" s="3"/>
      <c r="D170" s="3"/>
      <c r="E170" s="3"/>
      <c r="F170" s="3"/>
      <c r="G170" s="3"/>
      <c r="H170" s="3"/>
      <c r="I170" s="3"/>
      <c r="J170" s="3"/>
      <c r="K170" s="3"/>
      <c r="L170" s="3"/>
      <c r="M170" s="3"/>
      <c r="N170" s="3"/>
      <c r="O170" s="3"/>
      <c r="P170" s="3"/>
      <c r="Q170" s="3"/>
      <c r="R170" s="3"/>
      <c r="S170" s="3"/>
      <c r="T170" s="3"/>
      <c r="U170" s="3"/>
      <c r="V170" s="3"/>
    </row>
    <row r="171" spans="1:22" ht="15.75" customHeight="1" x14ac:dyDescent="0.35">
      <c r="A171" s="3"/>
      <c r="B171" s="5"/>
      <c r="C171" s="3"/>
      <c r="D171" s="3"/>
      <c r="E171" s="3"/>
      <c r="F171" s="3"/>
      <c r="G171" s="3"/>
      <c r="H171" s="3"/>
      <c r="I171" s="3"/>
      <c r="J171" s="3"/>
      <c r="K171" s="3"/>
      <c r="L171" s="3"/>
      <c r="M171" s="3"/>
      <c r="N171" s="3"/>
      <c r="O171" s="3"/>
      <c r="P171" s="3"/>
      <c r="Q171" s="3"/>
      <c r="R171" s="3"/>
      <c r="S171" s="3"/>
      <c r="T171" s="3"/>
      <c r="U171" s="3"/>
      <c r="V171" s="3"/>
    </row>
    <row r="172" spans="1:22" ht="15.75" customHeight="1" x14ac:dyDescent="0.35">
      <c r="A172" s="3"/>
      <c r="B172" s="5"/>
      <c r="C172" s="3"/>
      <c r="D172" s="3"/>
      <c r="E172" s="3"/>
      <c r="F172" s="3"/>
      <c r="G172" s="3"/>
      <c r="H172" s="3"/>
      <c r="I172" s="3"/>
      <c r="J172" s="3"/>
      <c r="K172" s="3"/>
      <c r="L172" s="3"/>
      <c r="M172" s="3"/>
      <c r="N172" s="3"/>
      <c r="O172" s="3"/>
      <c r="P172" s="3"/>
      <c r="Q172" s="3"/>
      <c r="R172" s="3"/>
      <c r="S172" s="3"/>
      <c r="T172" s="3"/>
      <c r="U172" s="3"/>
      <c r="V172" s="3"/>
    </row>
    <row r="173" spans="1:22" ht="15.75" customHeight="1" x14ac:dyDescent="0.35">
      <c r="A173" s="3"/>
      <c r="B173" s="5"/>
      <c r="C173" s="3"/>
      <c r="D173" s="3"/>
      <c r="E173" s="3"/>
      <c r="F173" s="3"/>
      <c r="G173" s="3"/>
      <c r="H173" s="3"/>
      <c r="I173" s="3"/>
      <c r="J173" s="3"/>
      <c r="K173" s="3"/>
      <c r="L173" s="3"/>
      <c r="M173" s="3"/>
      <c r="N173" s="3"/>
      <c r="O173" s="3"/>
      <c r="P173" s="3"/>
      <c r="Q173" s="3"/>
      <c r="R173" s="3"/>
      <c r="S173" s="3"/>
      <c r="T173" s="3"/>
      <c r="U173" s="3"/>
      <c r="V173" s="3"/>
    </row>
    <row r="174" spans="1:22" ht="15.75" customHeight="1" x14ac:dyDescent="0.35">
      <c r="A174" s="3"/>
      <c r="B174" s="5"/>
      <c r="C174" s="3"/>
      <c r="D174" s="3"/>
      <c r="E174" s="3"/>
      <c r="F174" s="3"/>
      <c r="G174" s="3"/>
      <c r="H174" s="3"/>
      <c r="I174" s="3"/>
      <c r="J174" s="3"/>
      <c r="K174" s="3"/>
      <c r="L174" s="3"/>
      <c r="M174" s="3"/>
      <c r="N174" s="3"/>
      <c r="O174" s="3"/>
      <c r="P174" s="3"/>
      <c r="Q174" s="3"/>
      <c r="R174" s="3"/>
      <c r="S174" s="3"/>
      <c r="T174" s="3"/>
      <c r="U174" s="3"/>
      <c r="V174" s="3"/>
    </row>
    <row r="175" spans="1:22" ht="15.75" customHeight="1" x14ac:dyDescent="0.35">
      <c r="A175" s="3"/>
      <c r="B175" s="5"/>
      <c r="C175" s="3"/>
      <c r="D175" s="3"/>
      <c r="E175" s="3"/>
      <c r="F175" s="3"/>
      <c r="G175" s="3"/>
      <c r="H175" s="3"/>
      <c r="I175" s="3"/>
      <c r="J175" s="3"/>
      <c r="K175" s="3"/>
      <c r="L175" s="3"/>
      <c r="M175" s="3"/>
      <c r="N175" s="3"/>
      <c r="O175" s="3"/>
      <c r="P175" s="3"/>
      <c r="Q175" s="3"/>
      <c r="R175" s="3"/>
      <c r="S175" s="3"/>
      <c r="T175" s="3"/>
      <c r="U175" s="3"/>
      <c r="V175" s="3"/>
    </row>
    <row r="176" spans="1:22" ht="15.75" customHeight="1" x14ac:dyDescent="0.35">
      <c r="A176" s="3"/>
      <c r="B176" s="5"/>
      <c r="C176" s="3"/>
      <c r="D176" s="3"/>
      <c r="E176" s="3"/>
      <c r="F176" s="3"/>
      <c r="G176" s="3"/>
      <c r="H176" s="3"/>
      <c r="I176" s="3"/>
      <c r="J176" s="3"/>
      <c r="K176" s="3"/>
      <c r="L176" s="3"/>
      <c r="M176" s="3"/>
      <c r="N176" s="3"/>
      <c r="O176" s="3"/>
      <c r="P176" s="3"/>
      <c r="Q176" s="3"/>
      <c r="R176" s="3"/>
      <c r="S176" s="3"/>
      <c r="T176" s="3"/>
      <c r="U176" s="3"/>
      <c r="V176" s="3"/>
    </row>
    <row r="177" spans="1:22" ht="15.75" customHeight="1" x14ac:dyDescent="0.35">
      <c r="A177" s="3"/>
      <c r="B177" s="5"/>
      <c r="C177" s="3"/>
      <c r="D177" s="3"/>
      <c r="E177" s="3"/>
      <c r="F177" s="3"/>
      <c r="G177" s="3"/>
      <c r="H177" s="3"/>
      <c r="I177" s="3"/>
      <c r="J177" s="3"/>
      <c r="K177" s="3"/>
      <c r="L177" s="3"/>
      <c r="M177" s="3"/>
      <c r="N177" s="3"/>
      <c r="O177" s="3"/>
      <c r="P177" s="3"/>
      <c r="Q177" s="3"/>
      <c r="R177" s="3"/>
      <c r="S177" s="3"/>
      <c r="T177" s="3"/>
      <c r="U177" s="3"/>
      <c r="V177" s="3"/>
    </row>
    <row r="178" spans="1:22" ht="15.75" customHeight="1" x14ac:dyDescent="0.35">
      <c r="A178" s="3"/>
      <c r="B178" s="5"/>
      <c r="C178" s="3"/>
      <c r="D178" s="3"/>
      <c r="E178" s="3"/>
      <c r="F178" s="3"/>
      <c r="G178" s="3"/>
      <c r="H178" s="3"/>
      <c r="I178" s="3"/>
      <c r="J178" s="3"/>
      <c r="K178" s="3"/>
      <c r="L178" s="3"/>
      <c r="M178" s="3"/>
      <c r="N178" s="3"/>
      <c r="O178" s="3"/>
      <c r="P178" s="3"/>
      <c r="Q178" s="3"/>
      <c r="R178" s="3"/>
      <c r="S178" s="3"/>
      <c r="T178" s="3"/>
      <c r="U178" s="3"/>
      <c r="V178" s="3"/>
    </row>
    <row r="179" spans="1:22" ht="15.75" customHeight="1" x14ac:dyDescent="0.35">
      <c r="A179" s="3"/>
      <c r="B179" s="5"/>
      <c r="C179" s="3"/>
      <c r="D179" s="3"/>
      <c r="E179" s="3"/>
      <c r="F179" s="3"/>
      <c r="G179" s="3"/>
      <c r="H179" s="3"/>
      <c r="I179" s="3"/>
      <c r="J179" s="3"/>
      <c r="K179" s="3"/>
      <c r="L179" s="3"/>
      <c r="M179" s="3"/>
      <c r="N179" s="3"/>
      <c r="O179" s="3"/>
      <c r="P179" s="3"/>
      <c r="Q179" s="3"/>
      <c r="R179" s="3"/>
      <c r="S179" s="3"/>
      <c r="T179" s="3"/>
      <c r="U179" s="3"/>
      <c r="V179" s="3"/>
    </row>
    <row r="180" spans="1:22" ht="15.75" customHeight="1" x14ac:dyDescent="0.35">
      <c r="A180" s="3"/>
      <c r="B180" s="5"/>
      <c r="C180" s="3"/>
      <c r="D180" s="3"/>
      <c r="E180" s="3"/>
      <c r="F180" s="3"/>
      <c r="G180" s="3"/>
      <c r="H180" s="3"/>
      <c r="I180" s="3"/>
      <c r="J180" s="3"/>
      <c r="K180" s="3"/>
      <c r="L180" s="3"/>
      <c r="M180" s="3"/>
      <c r="N180" s="3"/>
      <c r="O180" s="3"/>
      <c r="P180" s="3"/>
      <c r="Q180" s="3"/>
      <c r="R180" s="3"/>
      <c r="S180" s="3"/>
      <c r="T180" s="3"/>
      <c r="U180" s="3"/>
      <c r="V180" s="3"/>
    </row>
    <row r="181" spans="1:22" ht="15.75" customHeight="1" x14ac:dyDescent="0.35">
      <c r="A181" s="3"/>
      <c r="B181" s="5"/>
      <c r="C181" s="3"/>
      <c r="D181" s="3"/>
      <c r="E181" s="3"/>
      <c r="F181" s="3"/>
      <c r="G181" s="3"/>
      <c r="H181" s="3"/>
      <c r="I181" s="3"/>
      <c r="J181" s="3"/>
      <c r="K181" s="3"/>
      <c r="L181" s="3"/>
      <c r="M181" s="3"/>
      <c r="N181" s="3"/>
      <c r="O181" s="3"/>
      <c r="P181" s="3"/>
      <c r="Q181" s="3"/>
      <c r="R181" s="3"/>
      <c r="S181" s="3"/>
      <c r="T181" s="3"/>
      <c r="U181" s="3"/>
      <c r="V181" s="3"/>
    </row>
    <row r="182" spans="1:22" ht="15.75" customHeight="1" x14ac:dyDescent="0.35">
      <c r="A182" s="3"/>
      <c r="B182" s="5"/>
      <c r="C182" s="3"/>
      <c r="D182" s="3"/>
      <c r="E182" s="3"/>
      <c r="F182" s="3"/>
      <c r="G182" s="3"/>
      <c r="H182" s="3"/>
      <c r="I182" s="3"/>
      <c r="J182" s="3"/>
      <c r="K182" s="3"/>
      <c r="L182" s="3"/>
      <c r="M182" s="3"/>
      <c r="N182" s="3"/>
      <c r="O182" s="3"/>
      <c r="P182" s="3"/>
      <c r="Q182" s="3"/>
      <c r="R182" s="3"/>
      <c r="S182" s="3"/>
      <c r="T182" s="3"/>
      <c r="U182" s="3"/>
      <c r="V182" s="3"/>
    </row>
    <row r="183" spans="1:22" ht="15.75" customHeight="1" x14ac:dyDescent="0.35">
      <c r="A183" s="3"/>
      <c r="B183" s="5"/>
      <c r="C183" s="3"/>
      <c r="D183" s="3"/>
      <c r="E183" s="3"/>
      <c r="F183" s="3"/>
      <c r="G183" s="3"/>
      <c r="H183" s="3"/>
      <c r="I183" s="3"/>
      <c r="J183" s="3"/>
      <c r="K183" s="3"/>
      <c r="L183" s="3"/>
      <c r="M183" s="3"/>
      <c r="N183" s="3"/>
      <c r="O183" s="3"/>
      <c r="P183" s="3"/>
      <c r="Q183" s="3"/>
      <c r="R183" s="3"/>
      <c r="S183" s="3"/>
      <c r="T183" s="3"/>
      <c r="U183" s="3"/>
      <c r="V183" s="3"/>
    </row>
    <row r="184" spans="1:22" ht="15.75" customHeight="1" x14ac:dyDescent="0.35">
      <c r="A184" s="3"/>
      <c r="B184" s="5"/>
      <c r="C184" s="3"/>
      <c r="D184" s="3"/>
      <c r="E184" s="3"/>
      <c r="F184" s="3"/>
      <c r="G184" s="3"/>
      <c r="H184" s="3"/>
      <c r="I184" s="3"/>
      <c r="J184" s="3"/>
      <c r="K184" s="3"/>
      <c r="L184" s="3"/>
      <c r="M184" s="3"/>
      <c r="N184" s="3"/>
      <c r="O184" s="3"/>
      <c r="P184" s="3"/>
      <c r="Q184" s="3"/>
      <c r="R184" s="3"/>
      <c r="S184" s="3"/>
      <c r="T184" s="3"/>
      <c r="U184" s="3"/>
      <c r="V184" s="3"/>
    </row>
    <row r="185" spans="1:22" ht="15.75" customHeight="1" x14ac:dyDescent="0.35">
      <c r="A185" s="3"/>
      <c r="B185" s="5"/>
      <c r="C185" s="3"/>
      <c r="D185" s="3"/>
      <c r="E185" s="3"/>
      <c r="F185" s="3"/>
      <c r="G185" s="3"/>
      <c r="H185" s="3"/>
      <c r="I185" s="3"/>
      <c r="J185" s="3"/>
      <c r="K185" s="3"/>
      <c r="L185" s="3"/>
      <c r="M185" s="3"/>
      <c r="N185" s="3"/>
      <c r="O185" s="3"/>
      <c r="P185" s="3"/>
      <c r="Q185" s="3"/>
      <c r="R185" s="3"/>
      <c r="S185" s="3"/>
      <c r="T185" s="3"/>
      <c r="U185" s="3"/>
      <c r="V185" s="3"/>
    </row>
    <row r="186" spans="1:22" ht="15.75" customHeight="1" x14ac:dyDescent="0.35">
      <c r="A186" s="3"/>
      <c r="B186" s="5"/>
      <c r="C186" s="3"/>
      <c r="D186" s="3"/>
      <c r="E186" s="3"/>
      <c r="F186" s="3"/>
      <c r="G186" s="3"/>
      <c r="H186" s="3"/>
      <c r="I186" s="3"/>
      <c r="J186" s="3"/>
      <c r="K186" s="3"/>
      <c r="L186" s="3"/>
      <c r="M186" s="3"/>
      <c r="N186" s="3"/>
      <c r="O186" s="3"/>
      <c r="P186" s="3"/>
      <c r="Q186" s="3"/>
      <c r="R186" s="3"/>
      <c r="S186" s="3"/>
      <c r="T186" s="3"/>
      <c r="U186" s="3"/>
      <c r="V186" s="3"/>
    </row>
    <row r="187" spans="1:22" ht="15.75" customHeight="1" x14ac:dyDescent="0.35">
      <c r="A187" s="3"/>
      <c r="B187" s="5"/>
      <c r="C187" s="3"/>
      <c r="D187" s="3"/>
      <c r="E187" s="3"/>
      <c r="F187" s="3"/>
      <c r="G187" s="3"/>
      <c r="H187" s="3"/>
      <c r="I187" s="3"/>
      <c r="J187" s="3"/>
      <c r="K187" s="3"/>
      <c r="L187" s="3"/>
      <c r="M187" s="3"/>
      <c r="N187" s="3"/>
      <c r="O187" s="3"/>
      <c r="P187" s="3"/>
      <c r="Q187" s="3"/>
      <c r="R187" s="3"/>
      <c r="S187" s="3"/>
      <c r="T187" s="3"/>
      <c r="U187" s="3"/>
      <c r="V187" s="3"/>
    </row>
    <row r="188" spans="1:22" ht="15.75" customHeight="1" x14ac:dyDescent="0.35">
      <c r="A188" s="3"/>
      <c r="B188" s="5"/>
      <c r="C188" s="3"/>
      <c r="D188" s="3"/>
      <c r="E188" s="3"/>
      <c r="F188" s="3"/>
      <c r="G188" s="3"/>
      <c r="H188" s="3"/>
      <c r="I188" s="3"/>
      <c r="J188" s="3"/>
      <c r="K188" s="3"/>
      <c r="L188" s="3"/>
      <c r="M188" s="3"/>
      <c r="N188" s="3"/>
      <c r="O188" s="3"/>
      <c r="P188" s="3"/>
      <c r="Q188" s="3"/>
      <c r="R188" s="3"/>
      <c r="S188" s="3"/>
      <c r="T188" s="3"/>
      <c r="U188" s="3"/>
      <c r="V188" s="3"/>
    </row>
    <row r="189" spans="1:22" ht="15.75" customHeight="1" x14ac:dyDescent="0.35">
      <c r="A189" s="3"/>
      <c r="B189" s="5"/>
      <c r="C189" s="3"/>
      <c r="D189" s="3"/>
      <c r="E189" s="3"/>
      <c r="F189" s="3"/>
      <c r="G189" s="3"/>
      <c r="H189" s="3"/>
      <c r="I189" s="3"/>
      <c r="J189" s="3"/>
      <c r="K189" s="3"/>
      <c r="L189" s="3"/>
      <c r="M189" s="3"/>
      <c r="N189" s="3"/>
      <c r="O189" s="3"/>
      <c r="P189" s="3"/>
      <c r="Q189" s="3"/>
      <c r="R189" s="3"/>
      <c r="S189" s="3"/>
      <c r="T189" s="3"/>
      <c r="U189" s="3"/>
      <c r="V189" s="3"/>
    </row>
    <row r="190" spans="1:22" ht="15.75" customHeight="1" x14ac:dyDescent="0.35">
      <c r="A190" s="3"/>
      <c r="B190" s="5"/>
      <c r="C190" s="3"/>
      <c r="D190" s="3"/>
      <c r="E190" s="3"/>
      <c r="F190" s="3"/>
      <c r="G190" s="3"/>
      <c r="H190" s="3"/>
      <c r="I190" s="3"/>
      <c r="J190" s="3"/>
      <c r="K190" s="3"/>
      <c r="L190" s="3"/>
      <c r="M190" s="3"/>
      <c r="N190" s="3"/>
      <c r="O190" s="3"/>
      <c r="P190" s="3"/>
      <c r="Q190" s="3"/>
      <c r="R190" s="3"/>
      <c r="S190" s="3"/>
      <c r="T190" s="3"/>
      <c r="U190" s="3"/>
      <c r="V190" s="3"/>
    </row>
    <row r="191" spans="1:22" ht="15.75" customHeight="1" x14ac:dyDescent="0.35">
      <c r="A191" s="3"/>
      <c r="B191" s="5"/>
      <c r="C191" s="3"/>
      <c r="D191" s="3"/>
      <c r="E191" s="3"/>
      <c r="F191" s="3"/>
      <c r="G191" s="3"/>
      <c r="H191" s="3"/>
      <c r="I191" s="3"/>
      <c r="J191" s="3"/>
      <c r="K191" s="3"/>
      <c r="L191" s="3"/>
      <c r="M191" s="3"/>
      <c r="N191" s="3"/>
      <c r="O191" s="3"/>
      <c r="P191" s="3"/>
      <c r="Q191" s="3"/>
      <c r="R191" s="3"/>
      <c r="S191" s="3"/>
      <c r="T191" s="3"/>
      <c r="U191" s="3"/>
      <c r="V191" s="3"/>
    </row>
    <row r="192" spans="1:22" ht="15.75" customHeight="1" x14ac:dyDescent="0.35">
      <c r="A192" s="3"/>
      <c r="B192" s="5"/>
      <c r="C192" s="3"/>
      <c r="D192" s="3"/>
      <c r="E192" s="3"/>
      <c r="F192" s="3"/>
      <c r="G192" s="3"/>
      <c r="H192" s="3"/>
      <c r="I192" s="3"/>
      <c r="J192" s="3"/>
      <c r="K192" s="3"/>
      <c r="L192" s="3"/>
      <c r="M192" s="3"/>
      <c r="N192" s="3"/>
      <c r="O192" s="3"/>
      <c r="P192" s="3"/>
      <c r="Q192" s="3"/>
      <c r="R192" s="3"/>
      <c r="S192" s="3"/>
      <c r="T192" s="3"/>
      <c r="U192" s="3"/>
      <c r="V192" s="3"/>
    </row>
    <row r="193" spans="1:22" ht="15.75" customHeight="1" x14ac:dyDescent="0.35">
      <c r="A193" s="3"/>
      <c r="B193" s="5"/>
      <c r="C193" s="3"/>
      <c r="D193" s="3"/>
      <c r="E193" s="3"/>
      <c r="F193" s="3"/>
      <c r="G193" s="3"/>
      <c r="H193" s="3"/>
      <c r="I193" s="3"/>
      <c r="J193" s="3"/>
      <c r="K193" s="3"/>
      <c r="L193" s="3"/>
      <c r="M193" s="3"/>
      <c r="N193" s="3"/>
      <c r="O193" s="3"/>
      <c r="P193" s="3"/>
      <c r="Q193" s="3"/>
      <c r="R193" s="3"/>
      <c r="S193" s="3"/>
      <c r="T193" s="3"/>
      <c r="U193" s="3"/>
      <c r="V193" s="3"/>
    </row>
    <row r="194" spans="1:22" ht="15.75" customHeight="1" x14ac:dyDescent="0.35">
      <c r="A194" s="3"/>
      <c r="B194" s="5"/>
      <c r="C194" s="3"/>
      <c r="D194" s="3"/>
      <c r="E194" s="3"/>
      <c r="F194" s="3"/>
      <c r="G194" s="3"/>
      <c r="H194" s="3"/>
      <c r="I194" s="3"/>
      <c r="J194" s="3"/>
      <c r="K194" s="3"/>
      <c r="L194" s="3"/>
      <c r="M194" s="3"/>
      <c r="N194" s="3"/>
      <c r="O194" s="3"/>
      <c r="P194" s="3"/>
      <c r="Q194" s="3"/>
      <c r="R194" s="3"/>
      <c r="S194" s="3"/>
      <c r="T194" s="3"/>
      <c r="U194" s="3"/>
      <c r="V194" s="3"/>
    </row>
    <row r="195" spans="1:22" ht="15.75" customHeight="1" x14ac:dyDescent="0.35">
      <c r="A195" s="3"/>
      <c r="B195" s="5"/>
      <c r="C195" s="3"/>
      <c r="D195" s="3"/>
      <c r="E195" s="3"/>
      <c r="F195" s="3"/>
      <c r="G195" s="3"/>
      <c r="H195" s="3"/>
      <c r="I195" s="3"/>
      <c r="J195" s="3"/>
      <c r="K195" s="3"/>
      <c r="L195" s="3"/>
      <c r="M195" s="3"/>
      <c r="N195" s="3"/>
      <c r="O195" s="3"/>
      <c r="P195" s="3"/>
      <c r="Q195" s="3"/>
      <c r="R195" s="3"/>
      <c r="S195" s="3"/>
      <c r="T195" s="3"/>
      <c r="U195" s="3"/>
      <c r="V195" s="3"/>
    </row>
    <row r="196" spans="1:22" ht="15.75" customHeight="1" x14ac:dyDescent="0.35">
      <c r="A196" s="3"/>
      <c r="B196" s="5"/>
      <c r="C196" s="3"/>
      <c r="D196" s="3"/>
      <c r="E196" s="3"/>
      <c r="F196" s="3"/>
      <c r="G196" s="3"/>
      <c r="H196" s="3"/>
      <c r="I196" s="3"/>
      <c r="J196" s="3"/>
      <c r="K196" s="3"/>
      <c r="L196" s="3"/>
      <c r="M196" s="3"/>
      <c r="N196" s="3"/>
      <c r="O196" s="3"/>
      <c r="P196" s="3"/>
      <c r="Q196" s="3"/>
      <c r="R196" s="3"/>
      <c r="S196" s="3"/>
      <c r="T196" s="3"/>
      <c r="U196" s="3"/>
      <c r="V196" s="3"/>
    </row>
    <row r="197" spans="1:22" ht="15.75" customHeight="1" x14ac:dyDescent="0.35">
      <c r="A197" s="3"/>
      <c r="B197" s="5"/>
      <c r="C197" s="3"/>
      <c r="D197" s="3"/>
      <c r="E197" s="3"/>
      <c r="F197" s="3"/>
      <c r="G197" s="3"/>
      <c r="H197" s="3"/>
      <c r="I197" s="3"/>
      <c r="J197" s="3"/>
      <c r="K197" s="3"/>
      <c r="L197" s="3"/>
      <c r="M197" s="3"/>
      <c r="N197" s="3"/>
      <c r="O197" s="3"/>
      <c r="P197" s="3"/>
      <c r="Q197" s="3"/>
      <c r="R197" s="3"/>
      <c r="S197" s="3"/>
      <c r="T197" s="3"/>
      <c r="U197" s="3"/>
      <c r="V197" s="3"/>
    </row>
    <row r="198" spans="1:22" ht="15.75" customHeight="1" x14ac:dyDescent="0.35">
      <c r="A198" s="3"/>
      <c r="B198" s="5"/>
      <c r="C198" s="3"/>
      <c r="D198" s="3"/>
      <c r="E198" s="3"/>
      <c r="F198" s="3"/>
      <c r="G198" s="3"/>
      <c r="H198" s="3"/>
      <c r="I198" s="3"/>
      <c r="J198" s="3"/>
      <c r="K198" s="3"/>
      <c r="L198" s="3"/>
      <c r="M198" s="3"/>
      <c r="N198" s="3"/>
      <c r="O198" s="3"/>
      <c r="P198" s="3"/>
      <c r="Q198" s="3"/>
      <c r="R198" s="3"/>
      <c r="S198" s="3"/>
      <c r="T198" s="3"/>
      <c r="U198" s="3"/>
      <c r="V198" s="3"/>
    </row>
    <row r="199" spans="1:22" ht="15.75" customHeight="1" x14ac:dyDescent="0.35">
      <c r="A199" s="3"/>
      <c r="B199" s="5"/>
      <c r="C199" s="3"/>
      <c r="D199" s="3"/>
      <c r="E199" s="3"/>
      <c r="F199" s="3"/>
      <c r="G199" s="3"/>
      <c r="H199" s="3"/>
      <c r="I199" s="3"/>
      <c r="J199" s="3"/>
      <c r="K199" s="3"/>
      <c r="L199" s="3"/>
      <c r="M199" s="3"/>
      <c r="N199" s="3"/>
      <c r="O199" s="3"/>
      <c r="P199" s="3"/>
      <c r="Q199" s="3"/>
      <c r="R199" s="3"/>
      <c r="S199" s="3"/>
      <c r="T199" s="3"/>
      <c r="U199" s="3"/>
      <c r="V199" s="3"/>
    </row>
    <row r="200" spans="1:22" ht="15.75" customHeight="1" x14ac:dyDescent="0.35">
      <c r="A200" s="3"/>
      <c r="B200" s="5"/>
      <c r="C200" s="3"/>
      <c r="D200" s="3"/>
      <c r="E200" s="3"/>
      <c r="F200" s="3"/>
      <c r="G200" s="3"/>
      <c r="H200" s="3"/>
      <c r="I200" s="3"/>
      <c r="J200" s="3"/>
      <c r="K200" s="3"/>
      <c r="L200" s="3"/>
      <c r="M200" s="3"/>
      <c r="N200" s="3"/>
      <c r="O200" s="3"/>
      <c r="P200" s="3"/>
      <c r="Q200" s="3"/>
      <c r="R200" s="3"/>
      <c r="S200" s="3"/>
      <c r="T200" s="3"/>
      <c r="U200" s="3"/>
      <c r="V200" s="3"/>
    </row>
    <row r="201" spans="1:22" ht="15.75" customHeight="1" x14ac:dyDescent="0.35">
      <c r="A201" s="3"/>
      <c r="B201" s="5"/>
      <c r="C201" s="3"/>
      <c r="D201" s="3"/>
      <c r="E201" s="3"/>
      <c r="F201" s="3"/>
      <c r="G201" s="3"/>
      <c r="H201" s="3"/>
      <c r="I201" s="3"/>
      <c r="J201" s="3"/>
      <c r="K201" s="3"/>
      <c r="L201" s="3"/>
      <c r="M201" s="3"/>
      <c r="N201" s="3"/>
      <c r="O201" s="3"/>
      <c r="P201" s="3"/>
      <c r="Q201" s="3"/>
      <c r="R201" s="3"/>
      <c r="S201" s="3"/>
      <c r="T201" s="3"/>
      <c r="U201" s="3"/>
      <c r="V201" s="3"/>
    </row>
    <row r="202" spans="1:22" ht="15.75" customHeight="1" x14ac:dyDescent="0.35">
      <c r="A202" s="3"/>
      <c r="B202" s="5"/>
      <c r="C202" s="3"/>
      <c r="D202" s="3"/>
      <c r="E202" s="3"/>
      <c r="F202" s="3"/>
      <c r="G202" s="3"/>
      <c r="H202" s="3"/>
      <c r="I202" s="3"/>
      <c r="J202" s="3"/>
      <c r="K202" s="3"/>
      <c r="L202" s="3"/>
      <c r="M202" s="3"/>
      <c r="N202" s="3"/>
      <c r="O202" s="3"/>
      <c r="P202" s="3"/>
      <c r="Q202" s="3"/>
      <c r="R202" s="3"/>
      <c r="S202" s="3"/>
      <c r="T202" s="3"/>
      <c r="U202" s="3"/>
      <c r="V202" s="3"/>
    </row>
    <row r="203" spans="1:22" ht="15.75" customHeight="1" x14ac:dyDescent="0.35">
      <c r="A203" s="3"/>
      <c r="B203" s="5"/>
      <c r="C203" s="3"/>
      <c r="D203" s="3"/>
      <c r="E203" s="3"/>
      <c r="F203" s="3"/>
      <c r="G203" s="3"/>
      <c r="H203" s="3"/>
      <c r="I203" s="3"/>
      <c r="J203" s="3"/>
      <c r="K203" s="3"/>
      <c r="L203" s="3"/>
      <c r="M203" s="3"/>
      <c r="N203" s="3"/>
      <c r="O203" s="3"/>
      <c r="P203" s="3"/>
      <c r="Q203" s="3"/>
      <c r="R203" s="3"/>
      <c r="S203" s="3"/>
      <c r="T203" s="3"/>
      <c r="U203" s="3"/>
      <c r="V203" s="3"/>
    </row>
    <row r="204" spans="1:22" ht="15.75" customHeight="1" x14ac:dyDescent="0.35">
      <c r="A204" s="3"/>
      <c r="B204" s="5"/>
      <c r="C204" s="3"/>
      <c r="D204" s="3"/>
      <c r="E204" s="3"/>
      <c r="F204" s="3"/>
      <c r="G204" s="3"/>
      <c r="H204" s="3"/>
      <c r="I204" s="3"/>
      <c r="J204" s="3"/>
      <c r="K204" s="3"/>
      <c r="L204" s="3"/>
      <c r="M204" s="3"/>
      <c r="N204" s="3"/>
      <c r="O204" s="3"/>
      <c r="P204" s="3"/>
      <c r="Q204" s="3"/>
      <c r="R204" s="3"/>
      <c r="S204" s="3"/>
      <c r="T204" s="3"/>
      <c r="U204" s="3"/>
      <c r="V204" s="3"/>
    </row>
    <row r="205" spans="1:22" ht="15.75" customHeight="1" x14ac:dyDescent="0.35">
      <c r="A205" s="3"/>
      <c r="B205" s="5"/>
      <c r="C205" s="3"/>
      <c r="D205" s="3"/>
      <c r="E205" s="3"/>
      <c r="F205" s="3"/>
      <c r="G205" s="3"/>
      <c r="H205" s="3"/>
      <c r="I205" s="3"/>
      <c r="J205" s="3"/>
      <c r="K205" s="3"/>
      <c r="L205" s="3"/>
      <c r="M205" s="3"/>
      <c r="N205" s="3"/>
      <c r="O205" s="3"/>
      <c r="P205" s="3"/>
      <c r="Q205" s="3"/>
      <c r="R205" s="3"/>
      <c r="S205" s="3"/>
      <c r="T205" s="3"/>
      <c r="U205" s="3"/>
      <c r="V205" s="3"/>
    </row>
    <row r="206" spans="1:22" ht="15.75" customHeight="1" x14ac:dyDescent="0.35">
      <c r="A206" s="3"/>
      <c r="B206" s="5"/>
      <c r="C206" s="3"/>
      <c r="D206" s="3"/>
      <c r="E206" s="3"/>
      <c r="F206" s="3"/>
      <c r="G206" s="3"/>
      <c r="H206" s="3"/>
      <c r="I206" s="3"/>
      <c r="J206" s="3"/>
      <c r="K206" s="3"/>
      <c r="L206" s="3"/>
      <c r="M206" s="3"/>
      <c r="N206" s="3"/>
      <c r="O206" s="3"/>
      <c r="P206" s="3"/>
      <c r="Q206" s="3"/>
      <c r="R206" s="3"/>
      <c r="S206" s="3"/>
      <c r="T206" s="3"/>
      <c r="U206" s="3"/>
      <c r="V206" s="3"/>
    </row>
    <row r="207" spans="1:22" ht="15.75" customHeight="1" x14ac:dyDescent="0.35">
      <c r="A207" s="3"/>
      <c r="B207" s="5"/>
      <c r="C207" s="3"/>
      <c r="D207" s="3"/>
      <c r="E207" s="3"/>
      <c r="F207" s="3"/>
      <c r="G207" s="3"/>
      <c r="H207" s="3"/>
      <c r="I207" s="3"/>
      <c r="J207" s="3"/>
      <c r="K207" s="3"/>
      <c r="L207" s="3"/>
      <c r="M207" s="3"/>
      <c r="N207" s="3"/>
      <c r="O207" s="3"/>
      <c r="P207" s="3"/>
      <c r="Q207" s="3"/>
      <c r="R207" s="3"/>
      <c r="S207" s="3"/>
      <c r="T207" s="3"/>
      <c r="U207" s="3"/>
      <c r="V207" s="3"/>
    </row>
    <row r="208" spans="1:22" ht="15.75" customHeight="1" x14ac:dyDescent="0.35">
      <c r="A208" s="3"/>
      <c r="B208" s="5"/>
      <c r="C208" s="3"/>
      <c r="D208" s="3"/>
      <c r="E208" s="3"/>
      <c r="F208" s="3"/>
      <c r="G208" s="3"/>
      <c r="H208" s="3"/>
      <c r="I208" s="3"/>
      <c r="J208" s="3"/>
      <c r="K208" s="3"/>
      <c r="L208" s="3"/>
      <c r="M208" s="3"/>
      <c r="N208" s="3"/>
      <c r="O208" s="3"/>
      <c r="P208" s="3"/>
      <c r="Q208" s="3"/>
      <c r="R208" s="3"/>
      <c r="S208" s="3"/>
      <c r="T208" s="3"/>
      <c r="U208" s="3"/>
      <c r="V208" s="3"/>
    </row>
    <row r="209" spans="1:22" ht="15.75" customHeight="1" x14ac:dyDescent="0.35">
      <c r="A209" s="3"/>
      <c r="B209" s="5"/>
      <c r="C209" s="3"/>
      <c r="D209" s="3"/>
      <c r="E209" s="3"/>
      <c r="F209" s="3"/>
      <c r="G209" s="3"/>
      <c r="H209" s="3"/>
      <c r="I209" s="3"/>
      <c r="J209" s="3"/>
      <c r="K209" s="3"/>
      <c r="L209" s="3"/>
      <c r="M209" s="3"/>
      <c r="N209" s="3"/>
      <c r="O209" s="3"/>
      <c r="P209" s="3"/>
      <c r="Q209" s="3"/>
      <c r="R209" s="3"/>
      <c r="S209" s="3"/>
      <c r="T209" s="3"/>
      <c r="U209" s="3"/>
      <c r="V209" s="3"/>
    </row>
    <row r="210" spans="1:22" ht="15.75" customHeight="1" x14ac:dyDescent="0.35">
      <c r="A210" s="3"/>
      <c r="B210" s="5"/>
      <c r="C210" s="3"/>
      <c r="D210" s="3"/>
      <c r="E210" s="3"/>
      <c r="F210" s="3"/>
      <c r="G210" s="3"/>
      <c r="H210" s="3"/>
      <c r="I210" s="3"/>
      <c r="J210" s="3"/>
      <c r="K210" s="3"/>
      <c r="L210" s="3"/>
      <c r="M210" s="3"/>
      <c r="N210" s="3"/>
      <c r="O210" s="3"/>
      <c r="P210" s="3"/>
      <c r="Q210" s="3"/>
      <c r="R210" s="3"/>
      <c r="S210" s="3"/>
      <c r="T210" s="3"/>
      <c r="U210" s="3"/>
      <c r="V210" s="3"/>
    </row>
    <row r="211" spans="1:22" ht="15.75" customHeight="1" x14ac:dyDescent="0.35">
      <c r="A211" s="3"/>
      <c r="B211" s="5"/>
      <c r="C211" s="3"/>
      <c r="D211" s="3"/>
      <c r="E211" s="3"/>
      <c r="F211" s="3"/>
      <c r="G211" s="3"/>
      <c r="H211" s="3"/>
      <c r="I211" s="3"/>
      <c r="J211" s="3"/>
      <c r="K211" s="3"/>
      <c r="L211" s="3"/>
      <c r="M211" s="3"/>
      <c r="N211" s="3"/>
      <c r="O211" s="3"/>
      <c r="P211" s="3"/>
      <c r="Q211" s="3"/>
      <c r="R211" s="3"/>
      <c r="S211" s="3"/>
      <c r="T211" s="3"/>
      <c r="U211" s="3"/>
      <c r="V211" s="3"/>
    </row>
    <row r="212" spans="1:22" ht="15.75" customHeight="1" x14ac:dyDescent="0.35">
      <c r="A212" s="3"/>
      <c r="B212" s="5"/>
      <c r="C212" s="3"/>
      <c r="D212" s="3"/>
      <c r="E212" s="3"/>
      <c r="F212" s="3"/>
      <c r="G212" s="3"/>
      <c r="H212" s="3"/>
      <c r="I212" s="3"/>
      <c r="J212" s="3"/>
      <c r="K212" s="3"/>
      <c r="L212" s="3"/>
      <c r="M212" s="3"/>
      <c r="N212" s="3"/>
      <c r="O212" s="3"/>
      <c r="P212" s="3"/>
      <c r="Q212" s="3"/>
      <c r="R212" s="3"/>
      <c r="S212" s="3"/>
      <c r="T212" s="3"/>
      <c r="U212" s="3"/>
      <c r="V212" s="3"/>
    </row>
    <row r="213" spans="1:22" ht="15.75" customHeight="1" x14ac:dyDescent="0.35">
      <c r="A213" s="3"/>
      <c r="B213" s="5"/>
      <c r="C213" s="3"/>
      <c r="D213" s="3"/>
      <c r="E213" s="3"/>
      <c r="F213" s="3"/>
      <c r="G213" s="3"/>
      <c r="H213" s="3"/>
      <c r="I213" s="3"/>
      <c r="J213" s="3"/>
      <c r="K213" s="3"/>
      <c r="L213" s="3"/>
      <c r="M213" s="3"/>
      <c r="N213" s="3"/>
      <c r="O213" s="3"/>
      <c r="P213" s="3"/>
      <c r="Q213" s="3"/>
      <c r="R213" s="3"/>
      <c r="S213" s="3"/>
      <c r="T213" s="3"/>
      <c r="U213" s="3"/>
      <c r="V213" s="3"/>
    </row>
    <row r="214" spans="1:22" ht="15.75" customHeight="1" x14ac:dyDescent="0.35">
      <c r="A214" s="3"/>
      <c r="B214" s="5"/>
      <c r="C214" s="3"/>
      <c r="D214" s="3"/>
      <c r="E214" s="3"/>
      <c r="F214" s="3"/>
      <c r="G214" s="3"/>
      <c r="H214" s="3"/>
      <c r="I214" s="3"/>
      <c r="J214" s="3"/>
      <c r="K214" s="3"/>
      <c r="L214" s="3"/>
      <c r="M214" s="3"/>
      <c r="N214" s="3"/>
      <c r="O214" s="3"/>
      <c r="P214" s="3"/>
      <c r="Q214" s="3"/>
      <c r="R214" s="3"/>
      <c r="S214" s="3"/>
      <c r="T214" s="3"/>
      <c r="U214" s="3"/>
      <c r="V214" s="3"/>
    </row>
    <row r="215" spans="1:22" ht="15.75" customHeight="1" x14ac:dyDescent="0.35">
      <c r="A215" s="3"/>
      <c r="B215" s="5"/>
      <c r="C215" s="3"/>
      <c r="D215" s="3"/>
      <c r="E215" s="3"/>
      <c r="F215" s="3"/>
      <c r="G215" s="3"/>
      <c r="H215" s="3"/>
      <c r="I215" s="3"/>
      <c r="J215" s="3"/>
      <c r="K215" s="3"/>
      <c r="L215" s="3"/>
      <c r="M215" s="3"/>
      <c r="N215" s="3"/>
      <c r="O215" s="3"/>
      <c r="P215" s="3"/>
      <c r="Q215" s="3"/>
      <c r="R215" s="3"/>
      <c r="S215" s="3"/>
      <c r="T215" s="3"/>
      <c r="U215" s="3"/>
      <c r="V215" s="3"/>
    </row>
    <row r="216" spans="1:22" ht="15.75" customHeight="1" x14ac:dyDescent="0.35">
      <c r="A216" s="3"/>
      <c r="B216" s="5"/>
      <c r="C216" s="3"/>
      <c r="D216" s="3"/>
      <c r="E216" s="3"/>
      <c r="F216" s="3"/>
      <c r="G216" s="3"/>
      <c r="H216" s="3"/>
      <c r="I216" s="3"/>
      <c r="J216" s="3"/>
      <c r="K216" s="3"/>
      <c r="L216" s="3"/>
      <c r="M216" s="3"/>
      <c r="N216" s="3"/>
      <c r="O216" s="3"/>
      <c r="P216" s="3"/>
      <c r="Q216" s="3"/>
      <c r="R216" s="3"/>
      <c r="S216" s="3"/>
      <c r="T216" s="3"/>
      <c r="U216" s="3"/>
      <c r="V216" s="3"/>
    </row>
    <row r="217" spans="1:22" ht="15.75" customHeight="1" x14ac:dyDescent="0.35">
      <c r="A217" s="3"/>
      <c r="B217" s="5"/>
      <c r="C217" s="3"/>
      <c r="D217" s="3"/>
      <c r="E217" s="3"/>
      <c r="F217" s="3"/>
      <c r="G217" s="3"/>
      <c r="H217" s="3"/>
      <c r="I217" s="3"/>
      <c r="J217" s="3"/>
      <c r="K217" s="3"/>
      <c r="L217" s="3"/>
      <c r="M217" s="3"/>
      <c r="N217" s="3"/>
      <c r="O217" s="3"/>
      <c r="P217" s="3"/>
      <c r="Q217" s="3"/>
      <c r="R217" s="3"/>
      <c r="S217" s="3"/>
      <c r="T217" s="3"/>
      <c r="U217" s="3"/>
      <c r="V217" s="3"/>
    </row>
    <row r="218" spans="1:22" ht="15.75" customHeight="1" x14ac:dyDescent="0.35">
      <c r="A218" s="3"/>
      <c r="B218" s="5"/>
      <c r="C218" s="3"/>
      <c r="D218" s="3"/>
      <c r="E218" s="3"/>
      <c r="F218" s="3"/>
      <c r="G218" s="3"/>
      <c r="H218" s="3"/>
      <c r="I218" s="3"/>
      <c r="J218" s="3"/>
      <c r="K218" s="3"/>
      <c r="L218" s="3"/>
      <c r="M218" s="3"/>
      <c r="N218" s="3"/>
      <c r="O218" s="3"/>
      <c r="P218" s="3"/>
      <c r="Q218" s="3"/>
      <c r="R218" s="3"/>
      <c r="S218" s="3"/>
      <c r="T218" s="3"/>
      <c r="U218" s="3"/>
      <c r="V218" s="3"/>
    </row>
    <row r="219" spans="1:22" ht="15.75" customHeight="1" x14ac:dyDescent="0.35">
      <c r="A219" s="3"/>
      <c r="B219" s="5"/>
      <c r="C219" s="3"/>
      <c r="D219" s="3"/>
      <c r="E219" s="3"/>
      <c r="F219" s="3"/>
      <c r="G219" s="3"/>
      <c r="H219" s="3"/>
      <c r="I219" s="3"/>
      <c r="J219" s="3"/>
      <c r="K219" s="3"/>
      <c r="L219" s="3"/>
      <c r="M219" s="3"/>
      <c r="N219" s="3"/>
      <c r="O219" s="3"/>
      <c r="P219" s="3"/>
      <c r="Q219" s="3"/>
      <c r="R219" s="3"/>
      <c r="S219" s="3"/>
      <c r="T219" s="3"/>
      <c r="U219" s="3"/>
      <c r="V219" s="3"/>
    </row>
    <row r="220" spans="1:22" ht="15.75" customHeight="1" x14ac:dyDescent="0.35">
      <c r="A220" s="3"/>
      <c r="B220" s="5"/>
      <c r="C220" s="3"/>
      <c r="D220" s="3"/>
      <c r="E220" s="3"/>
      <c r="F220" s="3"/>
      <c r="G220" s="3"/>
      <c r="H220" s="3"/>
      <c r="I220" s="3"/>
      <c r="J220" s="3"/>
      <c r="K220" s="3"/>
      <c r="L220" s="3"/>
      <c r="M220" s="3"/>
      <c r="N220" s="3"/>
      <c r="O220" s="3"/>
      <c r="P220" s="3"/>
      <c r="Q220" s="3"/>
      <c r="R220" s="3"/>
      <c r="S220" s="3"/>
      <c r="T220" s="3"/>
      <c r="U220" s="3"/>
      <c r="V220" s="3"/>
    </row>
    <row r="221" spans="1:22" ht="15.75" customHeight="1" x14ac:dyDescent="0.35">
      <c r="A221" s="3"/>
      <c r="B221" s="5"/>
      <c r="C221" s="3"/>
      <c r="D221" s="3"/>
      <c r="E221" s="3"/>
      <c r="F221" s="3"/>
      <c r="G221" s="3"/>
      <c r="H221" s="3"/>
      <c r="I221" s="3"/>
      <c r="J221" s="3"/>
      <c r="K221" s="3"/>
      <c r="L221" s="3"/>
      <c r="M221" s="3"/>
      <c r="N221" s="3"/>
      <c r="O221" s="3"/>
      <c r="P221" s="3"/>
      <c r="Q221" s="3"/>
      <c r="R221" s="3"/>
      <c r="S221" s="3"/>
      <c r="T221" s="3"/>
      <c r="U221" s="3"/>
      <c r="V221" s="3"/>
    </row>
    <row r="222" spans="1:22" ht="15.75" customHeight="1" x14ac:dyDescent="0.35">
      <c r="A222" s="3"/>
      <c r="B222" s="5"/>
      <c r="C222" s="3"/>
      <c r="D222" s="3"/>
      <c r="E222" s="3"/>
      <c r="F222" s="3"/>
      <c r="G222" s="3"/>
      <c r="H222" s="3"/>
      <c r="I222" s="3"/>
      <c r="J222" s="3"/>
      <c r="K222" s="3"/>
      <c r="L222" s="3"/>
      <c r="M222" s="3"/>
      <c r="N222" s="3"/>
      <c r="O222" s="3"/>
      <c r="P222" s="3"/>
      <c r="Q222" s="3"/>
      <c r="R222" s="3"/>
      <c r="S222" s="3"/>
      <c r="T222" s="3"/>
      <c r="U222" s="3"/>
      <c r="V222" s="3"/>
    </row>
    <row r="223" spans="1:22" ht="15.75" customHeight="1" x14ac:dyDescent="0.35">
      <c r="A223" s="3"/>
      <c r="B223" s="5"/>
      <c r="C223" s="3"/>
      <c r="D223" s="3"/>
      <c r="E223" s="3"/>
      <c r="F223" s="3"/>
      <c r="G223" s="3"/>
      <c r="H223" s="3"/>
      <c r="I223" s="3"/>
      <c r="J223" s="3"/>
      <c r="K223" s="3"/>
      <c r="L223" s="3"/>
      <c r="M223" s="3"/>
      <c r="N223" s="3"/>
      <c r="O223" s="3"/>
      <c r="P223" s="3"/>
      <c r="Q223" s="3"/>
      <c r="R223" s="3"/>
      <c r="S223" s="3"/>
      <c r="T223" s="3"/>
      <c r="U223" s="3"/>
      <c r="V223" s="3"/>
    </row>
    <row r="224" spans="1:22" ht="15.75" customHeight="1" x14ac:dyDescent="0.35">
      <c r="A224" s="3"/>
      <c r="B224" s="5"/>
      <c r="C224" s="3"/>
      <c r="D224" s="3"/>
      <c r="E224" s="3"/>
      <c r="F224" s="3"/>
      <c r="G224" s="3"/>
      <c r="H224" s="3"/>
      <c r="I224" s="3"/>
      <c r="J224" s="3"/>
      <c r="K224" s="3"/>
      <c r="L224" s="3"/>
      <c r="M224" s="3"/>
      <c r="N224" s="3"/>
      <c r="O224" s="3"/>
      <c r="P224" s="3"/>
      <c r="Q224" s="3"/>
      <c r="R224" s="3"/>
      <c r="S224" s="3"/>
      <c r="T224" s="3"/>
      <c r="U224" s="3"/>
      <c r="V224" s="3"/>
    </row>
    <row r="225" spans="1:22" ht="15.75" customHeight="1" x14ac:dyDescent="0.35">
      <c r="A225" s="3"/>
      <c r="B225" s="5"/>
      <c r="C225" s="3"/>
      <c r="D225" s="3"/>
      <c r="E225" s="3"/>
      <c r="F225" s="3"/>
      <c r="G225" s="3"/>
      <c r="H225" s="3"/>
      <c r="I225" s="3"/>
      <c r="J225" s="3"/>
      <c r="K225" s="3"/>
      <c r="L225" s="3"/>
      <c r="M225" s="3"/>
      <c r="N225" s="3"/>
      <c r="O225" s="3"/>
      <c r="P225" s="3"/>
      <c r="Q225" s="3"/>
      <c r="R225" s="3"/>
      <c r="S225" s="3"/>
      <c r="T225" s="3"/>
      <c r="U225" s="3"/>
      <c r="V225" s="3"/>
    </row>
    <row r="226" spans="1:22" ht="15.75" customHeight="1" x14ac:dyDescent="0.35">
      <c r="A226" s="3"/>
      <c r="B226" s="5"/>
      <c r="C226" s="3"/>
      <c r="D226" s="3"/>
      <c r="E226" s="3"/>
      <c r="F226" s="3"/>
      <c r="G226" s="3"/>
      <c r="H226" s="3"/>
      <c r="I226" s="3"/>
      <c r="J226" s="3"/>
      <c r="K226" s="3"/>
      <c r="L226" s="3"/>
      <c r="M226" s="3"/>
      <c r="N226" s="3"/>
      <c r="O226" s="3"/>
      <c r="P226" s="3"/>
      <c r="Q226" s="3"/>
      <c r="R226" s="3"/>
      <c r="S226" s="3"/>
      <c r="T226" s="3"/>
      <c r="U226" s="3"/>
      <c r="V226" s="3"/>
    </row>
    <row r="227" spans="1:22" ht="15.75" customHeight="1" x14ac:dyDescent="0.35">
      <c r="A227" s="3"/>
      <c r="B227" s="5"/>
      <c r="C227" s="3"/>
      <c r="D227" s="3"/>
      <c r="E227" s="3"/>
      <c r="F227" s="3"/>
      <c r="G227" s="3"/>
      <c r="H227" s="3"/>
      <c r="I227" s="3"/>
      <c r="J227" s="3"/>
      <c r="K227" s="3"/>
      <c r="L227" s="3"/>
      <c r="M227" s="3"/>
      <c r="N227" s="3"/>
      <c r="O227" s="3"/>
      <c r="P227" s="3"/>
      <c r="Q227" s="3"/>
      <c r="R227" s="3"/>
      <c r="S227" s="3"/>
      <c r="T227" s="3"/>
      <c r="U227" s="3"/>
      <c r="V227" s="3"/>
    </row>
    <row r="228" spans="1:22" ht="15.75" customHeight="1" x14ac:dyDescent="0.35">
      <c r="A228" s="3"/>
      <c r="B228" s="5"/>
      <c r="C228" s="3"/>
      <c r="D228" s="3"/>
      <c r="E228" s="3"/>
      <c r="F228" s="3"/>
      <c r="G228" s="3"/>
      <c r="H228" s="3"/>
      <c r="I228" s="3"/>
      <c r="J228" s="3"/>
      <c r="K228" s="3"/>
      <c r="L228" s="3"/>
      <c r="M228" s="3"/>
      <c r="N228" s="3"/>
      <c r="O228" s="3"/>
      <c r="P228" s="3"/>
      <c r="Q228" s="3"/>
      <c r="R228" s="3"/>
      <c r="S228" s="3"/>
      <c r="T228" s="3"/>
      <c r="U228" s="3"/>
      <c r="V228" s="3"/>
    </row>
    <row r="229" spans="1:22" ht="15.75" customHeight="1" x14ac:dyDescent="0.35">
      <c r="A229" s="3"/>
      <c r="B229" s="5"/>
      <c r="C229" s="3"/>
      <c r="D229" s="3"/>
      <c r="E229" s="3"/>
      <c r="F229" s="3"/>
      <c r="G229" s="3"/>
      <c r="H229" s="3"/>
      <c r="I229" s="3"/>
      <c r="J229" s="3"/>
      <c r="K229" s="3"/>
      <c r="L229" s="3"/>
      <c r="M229" s="3"/>
      <c r="N229" s="3"/>
      <c r="O229" s="3"/>
      <c r="P229" s="3"/>
      <c r="Q229" s="3"/>
      <c r="R229" s="3"/>
      <c r="S229" s="3"/>
      <c r="T229" s="3"/>
      <c r="U229" s="3"/>
      <c r="V229" s="3"/>
    </row>
    <row r="230" spans="1:22" ht="15.75" customHeight="1" x14ac:dyDescent="0.35">
      <c r="A230" s="3"/>
      <c r="B230" s="5"/>
      <c r="C230" s="3"/>
      <c r="D230" s="3"/>
      <c r="E230" s="3"/>
      <c r="F230" s="3"/>
      <c r="G230" s="3"/>
      <c r="H230" s="3"/>
      <c r="I230" s="3"/>
      <c r="J230" s="3"/>
      <c r="K230" s="3"/>
      <c r="L230" s="3"/>
      <c r="M230" s="3"/>
      <c r="N230" s="3"/>
      <c r="O230" s="3"/>
      <c r="P230" s="3"/>
      <c r="Q230" s="3"/>
      <c r="R230" s="3"/>
      <c r="S230" s="3"/>
      <c r="T230" s="3"/>
      <c r="U230" s="3"/>
      <c r="V230" s="3"/>
    </row>
    <row r="231" spans="1:22" ht="15.75" customHeight="1" x14ac:dyDescent="0.35">
      <c r="A231" s="3"/>
      <c r="B231" s="5"/>
      <c r="C231" s="3"/>
      <c r="D231" s="3"/>
      <c r="E231" s="3"/>
      <c r="F231" s="3"/>
      <c r="G231" s="3"/>
      <c r="H231" s="3"/>
      <c r="I231" s="3"/>
      <c r="J231" s="3"/>
      <c r="K231" s="3"/>
      <c r="L231" s="3"/>
      <c r="M231" s="3"/>
      <c r="N231" s="3"/>
      <c r="O231" s="3"/>
      <c r="P231" s="3"/>
      <c r="Q231" s="3"/>
      <c r="R231" s="3"/>
      <c r="S231" s="3"/>
      <c r="T231" s="3"/>
      <c r="U231" s="3"/>
      <c r="V231" s="3"/>
    </row>
    <row r="232" spans="1:22" ht="15.75" customHeight="1" x14ac:dyDescent="0.35">
      <c r="A232" s="3"/>
      <c r="B232" s="5"/>
      <c r="C232" s="3"/>
      <c r="D232" s="3"/>
      <c r="E232" s="3"/>
      <c r="F232" s="3"/>
      <c r="G232" s="3"/>
      <c r="H232" s="3"/>
      <c r="I232" s="3"/>
      <c r="J232" s="3"/>
      <c r="K232" s="3"/>
      <c r="L232" s="3"/>
      <c r="M232" s="3"/>
      <c r="N232" s="3"/>
      <c r="O232" s="3"/>
      <c r="P232" s="3"/>
      <c r="Q232" s="3"/>
      <c r="R232" s="3"/>
      <c r="S232" s="3"/>
      <c r="T232" s="3"/>
      <c r="U232" s="3"/>
      <c r="V232" s="3"/>
    </row>
    <row r="233" spans="1:22" ht="15.75" customHeight="1" x14ac:dyDescent="0.35">
      <c r="A233" s="3"/>
      <c r="B233" s="5"/>
      <c r="C233" s="3"/>
      <c r="D233" s="3"/>
      <c r="E233" s="3"/>
      <c r="F233" s="3"/>
      <c r="G233" s="3"/>
      <c r="H233" s="3"/>
      <c r="I233" s="3"/>
      <c r="J233" s="3"/>
      <c r="K233" s="3"/>
      <c r="L233" s="3"/>
      <c r="M233" s="3"/>
      <c r="N233" s="3"/>
      <c r="O233" s="3"/>
      <c r="P233" s="3"/>
      <c r="Q233" s="3"/>
      <c r="R233" s="3"/>
      <c r="S233" s="3"/>
      <c r="T233" s="3"/>
      <c r="U233" s="3"/>
      <c r="V233" s="3"/>
    </row>
    <row r="234" spans="1:22" ht="15.75" customHeight="1" x14ac:dyDescent="0.35">
      <c r="A234" s="3"/>
      <c r="B234" s="5"/>
      <c r="C234" s="3"/>
      <c r="D234" s="3"/>
      <c r="E234" s="3"/>
      <c r="F234" s="3"/>
      <c r="G234" s="3"/>
      <c r="H234" s="3"/>
      <c r="I234" s="3"/>
      <c r="J234" s="3"/>
      <c r="K234" s="3"/>
      <c r="L234" s="3"/>
      <c r="M234" s="3"/>
      <c r="N234" s="3"/>
      <c r="O234" s="3"/>
      <c r="P234" s="3"/>
      <c r="Q234" s="3"/>
      <c r="R234" s="3"/>
      <c r="S234" s="3"/>
      <c r="T234" s="3"/>
      <c r="U234" s="3"/>
      <c r="V234" s="3"/>
    </row>
    <row r="235" spans="1:22" ht="15.75" customHeight="1" x14ac:dyDescent="0.35">
      <c r="A235" s="3"/>
      <c r="B235" s="5"/>
      <c r="C235" s="3"/>
      <c r="D235" s="3"/>
      <c r="E235" s="3"/>
      <c r="F235" s="3"/>
      <c r="G235" s="3"/>
      <c r="H235" s="3"/>
      <c r="I235" s="3"/>
      <c r="J235" s="3"/>
      <c r="K235" s="3"/>
      <c r="L235" s="3"/>
      <c r="M235" s="3"/>
      <c r="N235" s="3"/>
      <c r="O235" s="3"/>
      <c r="P235" s="3"/>
      <c r="Q235" s="3"/>
      <c r="R235" s="3"/>
      <c r="S235" s="3"/>
      <c r="T235" s="3"/>
      <c r="U235" s="3"/>
      <c r="V235" s="3"/>
    </row>
    <row r="236" spans="1:22" ht="15.75" customHeight="1" x14ac:dyDescent="0.35">
      <c r="A236" s="3"/>
      <c r="B236" s="5"/>
      <c r="C236" s="3"/>
      <c r="D236" s="3"/>
      <c r="E236" s="3"/>
      <c r="F236" s="3"/>
      <c r="G236" s="3"/>
      <c r="H236" s="3"/>
      <c r="I236" s="3"/>
      <c r="J236" s="3"/>
      <c r="K236" s="3"/>
      <c r="L236" s="3"/>
      <c r="M236" s="3"/>
      <c r="N236" s="3"/>
      <c r="O236" s="3"/>
      <c r="P236" s="3"/>
      <c r="Q236" s="3"/>
      <c r="R236" s="3"/>
      <c r="S236" s="3"/>
      <c r="T236" s="3"/>
      <c r="U236" s="3"/>
      <c r="V236" s="3"/>
    </row>
    <row r="237" spans="1:22" ht="15.75" customHeight="1" x14ac:dyDescent="0.35">
      <c r="A237" s="3"/>
      <c r="B237" s="5"/>
      <c r="C237" s="3"/>
      <c r="D237" s="3"/>
      <c r="E237" s="3"/>
      <c r="F237" s="3"/>
      <c r="G237" s="3"/>
      <c r="H237" s="3"/>
      <c r="I237" s="3"/>
      <c r="J237" s="3"/>
      <c r="K237" s="3"/>
      <c r="L237" s="3"/>
      <c r="M237" s="3"/>
      <c r="N237" s="3"/>
      <c r="O237" s="3"/>
      <c r="P237" s="3"/>
      <c r="Q237" s="3"/>
      <c r="R237" s="3"/>
      <c r="S237" s="3"/>
      <c r="T237" s="3"/>
      <c r="U237" s="3"/>
      <c r="V237" s="3"/>
    </row>
    <row r="238" spans="1:22" ht="15.75" customHeight="1" x14ac:dyDescent="0.35">
      <c r="A238" s="3"/>
      <c r="B238" s="5"/>
      <c r="C238" s="3"/>
      <c r="D238" s="3"/>
      <c r="E238" s="3"/>
      <c r="F238" s="3"/>
      <c r="G238" s="3"/>
      <c r="H238" s="3"/>
      <c r="I238" s="3"/>
      <c r="J238" s="3"/>
      <c r="K238" s="3"/>
      <c r="L238" s="3"/>
      <c r="M238" s="3"/>
      <c r="N238" s="3"/>
      <c r="O238" s="3"/>
      <c r="P238" s="3"/>
      <c r="Q238" s="3"/>
      <c r="R238" s="3"/>
      <c r="S238" s="3"/>
      <c r="T238" s="3"/>
      <c r="U238" s="3"/>
      <c r="V238" s="3"/>
    </row>
    <row r="239" spans="1:22" ht="15.75" customHeight="1" x14ac:dyDescent="0.35">
      <c r="A239" s="3"/>
      <c r="B239" s="5"/>
      <c r="C239" s="3"/>
      <c r="D239" s="3"/>
      <c r="E239" s="3"/>
      <c r="F239" s="3"/>
      <c r="G239" s="3"/>
      <c r="H239" s="3"/>
      <c r="I239" s="3"/>
      <c r="J239" s="3"/>
      <c r="K239" s="3"/>
      <c r="L239" s="3"/>
      <c r="M239" s="3"/>
      <c r="N239" s="3"/>
      <c r="O239" s="3"/>
      <c r="P239" s="3"/>
      <c r="Q239" s="3"/>
      <c r="R239" s="3"/>
      <c r="S239" s="3"/>
      <c r="T239" s="3"/>
      <c r="U239" s="3"/>
      <c r="V239" s="3"/>
    </row>
    <row r="240" spans="1:22" ht="15.75" customHeight="1" x14ac:dyDescent="0.35">
      <c r="A240" s="3"/>
      <c r="B240" s="5"/>
      <c r="C240" s="3"/>
      <c r="D240" s="3"/>
      <c r="E240" s="3"/>
      <c r="F240" s="3"/>
      <c r="G240" s="3"/>
      <c r="H240" s="3"/>
      <c r="I240" s="3"/>
      <c r="J240" s="3"/>
      <c r="K240" s="3"/>
      <c r="L240" s="3"/>
      <c r="M240" s="3"/>
      <c r="N240" s="3"/>
      <c r="O240" s="3"/>
      <c r="P240" s="3"/>
      <c r="Q240" s="3"/>
      <c r="R240" s="3"/>
      <c r="S240" s="3"/>
      <c r="T240" s="3"/>
      <c r="U240" s="3"/>
      <c r="V240" s="3"/>
    </row>
    <row r="241" spans="1:22" ht="15.75" customHeight="1" x14ac:dyDescent="0.35">
      <c r="A241" s="3"/>
      <c r="B241" s="5"/>
      <c r="C241" s="3"/>
      <c r="D241" s="3"/>
      <c r="E241" s="3"/>
      <c r="F241" s="3"/>
      <c r="G241" s="3"/>
      <c r="H241" s="3"/>
      <c r="I241" s="3"/>
      <c r="J241" s="3"/>
      <c r="K241" s="3"/>
      <c r="L241" s="3"/>
      <c r="M241" s="3"/>
      <c r="N241" s="3"/>
      <c r="O241" s="3"/>
      <c r="P241" s="3"/>
      <c r="Q241" s="3"/>
      <c r="R241" s="3"/>
      <c r="S241" s="3"/>
      <c r="T241" s="3"/>
      <c r="U241" s="3"/>
      <c r="V241" s="3"/>
    </row>
    <row r="242" spans="1:22" ht="15.75" customHeight="1" x14ac:dyDescent="0.35">
      <c r="A242" s="3"/>
      <c r="B242" s="5"/>
      <c r="C242" s="3"/>
      <c r="D242" s="3"/>
      <c r="E242" s="3"/>
      <c r="F242" s="3"/>
      <c r="G242" s="3"/>
      <c r="H242" s="3"/>
      <c r="I242" s="3"/>
      <c r="J242" s="3"/>
      <c r="K242" s="3"/>
      <c r="L242" s="3"/>
      <c r="M242" s="3"/>
      <c r="N242" s="3"/>
      <c r="O242" s="3"/>
      <c r="P242" s="3"/>
      <c r="Q242" s="3"/>
      <c r="R242" s="3"/>
      <c r="S242" s="3"/>
      <c r="T242" s="3"/>
      <c r="U242" s="3"/>
      <c r="V242" s="3"/>
    </row>
    <row r="243" spans="1:22" ht="15.75" customHeight="1" x14ac:dyDescent="0.35">
      <c r="A243" s="3"/>
      <c r="B243" s="5"/>
      <c r="C243" s="3"/>
      <c r="D243" s="3"/>
      <c r="E243" s="3"/>
      <c r="F243" s="3"/>
      <c r="G243" s="3"/>
      <c r="H243" s="3"/>
      <c r="I243" s="3"/>
      <c r="J243" s="3"/>
      <c r="K243" s="3"/>
      <c r="L243" s="3"/>
      <c r="M243" s="3"/>
      <c r="N243" s="3"/>
      <c r="O243" s="3"/>
      <c r="P243" s="3"/>
      <c r="Q243" s="3"/>
      <c r="R243" s="3"/>
      <c r="S243" s="3"/>
      <c r="T243" s="3"/>
      <c r="U243" s="3"/>
      <c r="V243" s="3"/>
    </row>
    <row r="244" spans="1:22" ht="15.75" customHeight="1" x14ac:dyDescent="0.35">
      <c r="A244" s="3"/>
      <c r="B244" s="5"/>
      <c r="C244" s="3"/>
      <c r="D244" s="3"/>
      <c r="E244" s="3"/>
      <c r="F244" s="3"/>
      <c r="G244" s="3"/>
      <c r="H244" s="3"/>
      <c r="I244" s="3"/>
      <c r="J244" s="3"/>
      <c r="K244" s="3"/>
      <c r="L244" s="3"/>
      <c r="M244" s="3"/>
      <c r="N244" s="3"/>
      <c r="O244" s="3"/>
      <c r="P244" s="3"/>
      <c r="Q244" s="3"/>
      <c r="R244" s="3"/>
      <c r="S244" s="3"/>
      <c r="T244" s="3"/>
      <c r="U244" s="3"/>
      <c r="V244" s="3"/>
    </row>
    <row r="245" spans="1:22" ht="15.75" customHeight="1" x14ac:dyDescent="0.35">
      <c r="A245" s="3"/>
      <c r="B245" s="5"/>
      <c r="C245" s="3"/>
      <c r="D245" s="3"/>
      <c r="E245" s="3"/>
      <c r="F245" s="3"/>
      <c r="G245" s="3"/>
      <c r="H245" s="3"/>
      <c r="I245" s="3"/>
      <c r="J245" s="3"/>
      <c r="K245" s="3"/>
      <c r="L245" s="3"/>
      <c r="M245" s="3"/>
      <c r="N245" s="3"/>
      <c r="O245" s="3"/>
      <c r="P245" s="3"/>
      <c r="Q245" s="3"/>
      <c r="R245" s="3"/>
      <c r="S245" s="3"/>
      <c r="T245" s="3"/>
      <c r="U245" s="3"/>
      <c r="V245" s="3"/>
    </row>
    <row r="246" spans="1:22" ht="15.75" customHeight="1" x14ac:dyDescent="0.35">
      <c r="A246" s="3"/>
      <c r="B246" s="5"/>
      <c r="C246" s="3"/>
      <c r="D246" s="3"/>
      <c r="E246" s="3"/>
      <c r="F246" s="3"/>
      <c r="G246" s="3"/>
      <c r="H246" s="3"/>
      <c r="I246" s="3"/>
      <c r="J246" s="3"/>
      <c r="K246" s="3"/>
      <c r="L246" s="3"/>
      <c r="M246" s="3"/>
      <c r="N246" s="3"/>
      <c r="O246" s="3"/>
      <c r="P246" s="3"/>
      <c r="Q246" s="3"/>
      <c r="R246" s="3"/>
      <c r="S246" s="3"/>
      <c r="T246" s="3"/>
      <c r="U246" s="3"/>
      <c r="V246" s="3"/>
    </row>
    <row r="247" spans="1:22" ht="15.75" customHeight="1" x14ac:dyDescent="0.35">
      <c r="A247" s="3"/>
      <c r="B247" s="5"/>
      <c r="C247" s="3"/>
      <c r="D247" s="3"/>
      <c r="E247" s="3"/>
      <c r="F247" s="3"/>
      <c r="G247" s="3"/>
      <c r="H247" s="3"/>
      <c r="I247" s="3"/>
      <c r="J247" s="3"/>
      <c r="K247" s="3"/>
      <c r="L247" s="3"/>
      <c r="M247" s="3"/>
      <c r="N247" s="3"/>
      <c r="O247" s="3"/>
      <c r="P247" s="3"/>
      <c r="Q247" s="3"/>
      <c r="R247" s="3"/>
      <c r="S247" s="3"/>
      <c r="T247" s="3"/>
      <c r="U247" s="3"/>
      <c r="V247" s="3"/>
    </row>
    <row r="248" spans="1:22" ht="15.75" customHeight="1" x14ac:dyDescent="0.35">
      <c r="A248" s="3"/>
      <c r="B248" s="5"/>
      <c r="C248" s="3"/>
      <c r="D248" s="3"/>
      <c r="E248" s="3"/>
      <c r="F248" s="3"/>
      <c r="G248" s="3"/>
      <c r="H248" s="3"/>
      <c r="I248" s="3"/>
      <c r="J248" s="3"/>
      <c r="K248" s="3"/>
      <c r="L248" s="3"/>
      <c r="M248" s="3"/>
      <c r="N248" s="3"/>
      <c r="O248" s="3"/>
      <c r="P248" s="3"/>
      <c r="Q248" s="3"/>
      <c r="R248" s="3"/>
      <c r="S248" s="3"/>
      <c r="T248" s="3"/>
      <c r="U248" s="3"/>
      <c r="V248" s="3"/>
    </row>
    <row r="249" spans="1:22" ht="15.75" customHeight="1" x14ac:dyDescent="0.35">
      <c r="A249" s="3"/>
      <c r="B249" s="5"/>
      <c r="C249" s="3"/>
      <c r="D249" s="3"/>
      <c r="E249" s="3"/>
      <c r="F249" s="3"/>
      <c r="G249" s="3"/>
      <c r="H249" s="3"/>
      <c r="I249" s="3"/>
      <c r="J249" s="3"/>
      <c r="K249" s="3"/>
      <c r="L249" s="3"/>
      <c r="M249" s="3"/>
      <c r="N249" s="3"/>
      <c r="O249" s="3"/>
      <c r="P249" s="3"/>
      <c r="Q249" s="3"/>
      <c r="R249" s="3"/>
      <c r="S249" s="3"/>
      <c r="T249" s="3"/>
      <c r="U249" s="3"/>
      <c r="V249" s="3"/>
    </row>
    <row r="250" spans="1:22" ht="15.75" customHeight="1" x14ac:dyDescent="0.35">
      <c r="A250" s="3"/>
      <c r="B250" s="5"/>
      <c r="C250" s="3"/>
      <c r="D250" s="3"/>
      <c r="E250" s="3"/>
      <c r="F250" s="3"/>
      <c r="G250" s="3"/>
      <c r="H250" s="3"/>
      <c r="I250" s="3"/>
      <c r="J250" s="3"/>
      <c r="K250" s="3"/>
      <c r="L250" s="3"/>
      <c r="M250" s="3"/>
      <c r="N250" s="3"/>
      <c r="O250" s="3"/>
      <c r="P250" s="3"/>
      <c r="Q250" s="3"/>
      <c r="R250" s="3"/>
      <c r="S250" s="3"/>
      <c r="T250" s="3"/>
      <c r="U250" s="3"/>
      <c r="V250" s="3"/>
    </row>
    <row r="251" spans="1:22" ht="15.75" customHeight="1" x14ac:dyDescent="0.35">
      <c r="A251" s="3"/>
      <c r="B251" s="5"/>
      <c r="C251" s="3"/>
      <c r="D251" s="3"/>
      <c r="E251" s="3"/>
      <c r="F251" s="3"/>
      <c r="G251" s="3"/>
      <c r="H251" s="3"/>
      <c r="I251" s="3"/>
      <c r="J251" s="3"/>
      <c r="K251" s="3"/>
      <c r="L251" s="3"/>
      <c r="M251" s="3"/>
      <c r="N251" s="3"/>
      <c r="O251" s="3"/>
      <c r="P251" s="3"/>
      <c r="Q251" s="3"/>
      <c r="R251" s="3"/>
      <c r="S251" s="3"/>
      <c r="T251" s="3"/>
      <c r="U251" s="3"/>
      <c r="V251" s="3"/>
    </row>
    <row r="252" spans="1:22" ht="15.75" customHeight="1" x14ac:dyDescent="0.35">
      <c r="A252" s="3"/>
      <c r="B252" s="5"/>
      <c r="C252" s="3"/>
      <c r="D252" s="3"/>
      <c r="E252" s="3"/>
      <c r="F252" s="3"/>
      <c r="G252" s="3"/>
      <c r="H252" s="3"/>
      <c r="I252" s="3"/>
      <c r="J252" s="3"/>
      <c r="K252" s="3"/>
      <c r="L252" s="3"/>
      <c r="M252" s="3"/>
      <c r="N252" s="3"/>
      <c r="O252" s="3"/>
      <c r="P252" s="3"/>
      <c r="Q252" s="3"/>
      <c r="R252" s="3"/>
      <c r="S252" s="3"/>
      <c r="T252" s="3"/>
      <c r="U252" s="3"/>
      <c r="V252" s="3"/>
    </row>
    <row r="253" spans="1:22" ht="15.75" customHeight="1" x14ac:dyDescent="0.35">
      <c r="A253" s="3"/>
      <c r="B253" s="5"/>
      <c r="C253" s="3"/>
      <c r="D253" s="3"/>
      <c r="E253" s="3"/>
      <c r="F253" s="3"/>
      <c r="G253" s="3"/>
      <c r="H253" s="3"/>
      <c r="I253" s="3"/>
      <c r="J253" s="3"/>
      <c r="K253" s="3"/>
      <c r="L253" s="3"/>
      <c r="M253" s="3"/>
      <c r="N253" s="3"/>
      <c r="O253" s="3"/>
      <c r="P253" s="3"/>
      <c r="Q253" s="3"/>
      <c r="R253" s="3"/>
      <c r="S253" s="3"/>
      <c r="T253" s="3"/>
      <c r="U253" s="3"/>
      <c r="V253" s="3"/>
    </row>
    <row r="254" spans="1:22" ht="15.75" customHeight="1" x14ac:dyDescent="0.35">
      <c r="A254" s="3"/>
      <c r="B254" s="5"/>
      <c r="C254" s="3"/>
      <c r="D254" s="3"/>
      <c r="E254" s="3"/>
      <c r="F254" s="3"/>
      <c r="G254" s="3"/>
      <c r="H254" s="3"/>
      <c r="I254" s="3"/>
      <c r="J254" s="3"/>
      <c r="K254" s="3"/>
      <c r="L254" s="3"/>
      <c r="M254" s="3"/>
      <c r="N254" s="3"/>
      <c r="O254" s="3"/>
      <c r="P254" s="3"/>
      <c r="Q254" s="3"/>
      <c r="R254" s="3"/>
      <c r="S254" s="3"/>
      <c r="T254" s="3"/>
      <c r="U254" s="3"/>
      <c r="V254" s="3"/>
    </row>
    <row r="255" spans="1:22" ht="15.75" customHeight="1" x14ac:dyDescent="0.35">
      <c r="A255" s="3"/>
      <c r="B255" s="5"/>
      <c r="C255" s="3"/>
      <c r="D255" s="3"/>
      <c r="E255" s="3"/>
      <c r="F255" s="3"/>
      <c r="G255" s="3"/>
      <c r="H255" s="3"/>
      <c r="I255" s="3"/>
      <c r="J255" s="3"/>
      <c r="K255" s="3"/>
      <c r="L255" s="3"/>
      <c r="M255" s="3"/>
      <c r="N255" s="3"/>
      <c r="O255" s="3"/>
      <c r="P255" s="3"/>
      <c r="Q255" s="3"/>
      <c r="R255" s="3"/>
      <c r="S255" s="3"/>
      <c r="T255" s="3"/>
      <c r="U255" s="3"/>
      <c r="V255" s="3"/>
    </row>
    <row r="256" spans="1:22" ht="15.75" customHeight="1" x14ac:dyDescent="0.35">
      <c r="A256" s="3"/>
      <c r="B256" s="5"/>
      <c r="C256" s="3"/>
      <c r="D256" s="3"/>
      <c r="E256" s="3"/>
      <c r="F256" s="3"/>
      <c r="G256" s="3"/>
      <c r="H256" s="3"/>
      <c r="I256" s="3"/>
      <c r="J256" s="3"/>
      <c r="K256" s="3"/>
      <c r="L256" s="3"/>
      <c r="M256" s="3"/>
      <c r="N256" s="3"/>
      <c r="O256" s="3"/>
      <c r="P256" s="3"/>
      <c r="Q256" s="3"/>
      <c r="R256" s="3"/>
      <c r="S256" s="3"/>
      <c r="T256" s="3"/>
      <c r="U256" s="3"/>
      <c r="V256" s="3"/>
    </row>
    <row r="257" spans="1:22" ht="15.75" customHeight="1" x14ac:dyDescent="0.35">
      <c r="A257" s="3"/>
      <c r="B257" s="5"/>
      <c r="C257" s="3"/>
      <c r="D257" s="3"/>
      <c r="E257" s="3"/>
      <c r="F257" s="3"/>
      <c r="G257" s="3"/>
      <c r="H257" s="3"/>
      <c r="I257" s="3"/>
      <c r="J257" s="3"/>
      <c r="K257" s="3"/>
      <c r="L257" s="3"/>
      <c r="M257" s="3"/>
      <c r="N257" s="3"/>
      <c r="O257" s="3"/>
      <c r="P257" s="3"/>
      <c r="Q257" s="3"/>
      <c r="R257" s="3"/>
      <c r="S257" s="3"/>
      <c r="T257" s="3"/>
      <c r="U257" s="3"/>
      <c r="V257" s="3"/>
    </row>
    <row r="258" spans="1:22" ht="15.75" customHeight="1" x14ac:dyDescent="0.35">
      <c r="A258" s="3"/>
      <c r="B258" s="5"/>
      <c r="C258" s="3"/>
      <c r="D258" s="3"/>
      <c r="E258" s="3"/>
      <c r="F258" s="3"/>
      <c r="G258" s="3"/>
      <c r="H258" s="3"/>
      <c r="I258" s="3"/>
      <c r="J258" s="3"/>
      <c r="K258" s="3"/>
      <c r="L258" s="3"/>
      <c r="M258" s="3"/>
      <c r="N258" s="3"/>
      <c r="O258" s="3"/>
      <c r="P258" s="3"/>
      <c r="Q258" s="3"/>
      <c r="R258" s="3"/>
      <c r="S258" s="3"/>
      <c r="T258" s="3"/>
      <c r="U258" s="3"/>
      <c r="V258" s="3"/>
    </row>
    <row r="259" spans="1:22" ht="15.75" customHeight="1" x14ac:dyDescent="0.35">
      <c r="A259" s="3"/>
      <c r="B259" s="5"/>
      <c r="C259" s="3"/>
      <c r="D259" s="3"/>
      <c r="E259" s="3"/>
      <c r="F259" s="3"/>
      <c r="G259" s="3"/>
      <c r="H259" s="3"/>
      <c r="I259" s="3"/>
      <c r="J259" s="3"/>
      <c r="K259" s="3"/>
      <c r="L259" s="3"/>
      <c r="M259" s="3"/>
      <c r="N259" s="3"/>
      <c r="O259" s="3"/>
      <c r="P259" s="3"/>
      <c r="Q259" s="3"/>
      <c r="R259" s="3"/>
      <c r="S259" s="3"/>
      <c r="T259" s="3"/>
      <c r="U259" s="3"/>
      <c r="V259" s="3"/>
    </row>
    <row r="260" spans="1:22" ht="15.75" customHeight="1" x14ac:dyDescent="0.35">
      <c r="A260" s="3"/>
      <c r="B260" s="5"/>
      <c r="C260" s="3"/>
      <c r="D260" s="3"/>
      <c r="E260" s="3"/>
      <c r="F260" s="3"/>
      <c r="G260" s="3"/>
      <c r="H260" s="3"/>
      <c r="I260" s="3"/>
      <c r="J260" s="3"/>
      <c r="K260" s="3"/>
      <c r="L260" s="3"/>
      <c r="M260" s="3"/>
      <c r="N260" s="3"/>
      <c r="O260" s="3"/>
      <c r="P260" s="3"/>
      <c r="Q260" s="3"/>
      <c r="R260" s="3"/>
      <c r="S260" s="3"/>
      <c r="T260" s="3"/>
      <c r="U260" s="3"/>
      <c r="V260" s="3"/>
    </row>
    <row r="261" spans="1:22" ht="15.75" customHeight="1" x14ac:dyDescent="0.35">
      <c r="A261" s="3"/>
      <c r="B261" s="5"/>
      <c r="C261" s="3"/>
      <c r="D261" s="3"/>
      <c r="E261" s="3"/>
      <c r="F261" s="3"/>
      <c r="G261" s="3"/>
      <c r="H261" s="3"/>
      <c r="I261" s="3"/>
      <c r="J261" s="3"/>
      <c r="K261" s="3"/>
      <c r="L261" s="3"/>
      <c r="M261" s="3"/>
      <c r="N261" s="3"/>
      <c r="O261" s="3"/>
      <c r="P261" s="3"/>
      <c r="Q261" s="3"/>
      <c r="R261" s="3"/>
      <c r="S261" s="3"/>
      <c r="T261" s="3"/>
      <c r="U261" s="3"/>
      <c r="V261" s="3"/>
    </row>
    <row r="262" spans="1:22" ht="15.75" customHeight="1" x14ac:dyDescent="0.35">
      <c r="A262" s="3"/>
      <c r="B262" s="5"/>
      <c r="C262" s="3"/>
      <c r="D262" s="3"/>
      <c r="E262" s="3"/>
      <c r="F262" s="3"/>
      <c r="G262" s="3"/>
      <c r="H262" s="3"/>
      <c r="I262" s="3"/>
      <c r="J262" s="3"/>
      <c r="K262" s="3"/>
      <c r="L262" s="3"/>
      <c r="M262" s="3"/>
      <c r="N262" s="3"/>
      <c r="O262" s="3"/>
      <c r="P262" s="3"/>
      <c r="Q262" s="3"/>
      <c r="R262" s="3"/>
      <c r="S262" s="3"/>
      <c r="T262" s="3"/>
      <c r="U262" s="3"/>
      <c r="V262" s="3"/>
    </row>
    <row r="263" spans="1:22" ht="15.75" customHeight="1" x14ac:dyDescent="0.35">
      <c r="A263" s="3"/>
      <c r="B263" s="5"/>
      <c r="C263" s="3"/>
      <c r="D263" s="3"/>
      <c r="E263" s="3"/>
      <c r="F263" s="3"/>
      <c r="G263" s="3"/>
      <c r="H263" s="3"/>
      <c r="I263" s="3"/>
      <c r="J263" s="3"/>
      <c r="K263" s="3"/>
      <c r="L263" s="3"/>
      <c r="M263" s="3"/>
      <c r="N263" s="3"/>
      <c r="O263" s="3"/>
      <c r="P263" s="3"/>
      <c r="Q263" s="3"/>
      <c r="R263" s="3"/>
      <c r="S263" s="3"/>
      <c r="T263" s="3"/>
      <c r="U263" s="3"/>
      <c r="V263" s="3"/>
    </row>
    <row r="264" spans="1:22" ht="15.75" customHeight="1" x14ac:dyDescent="0.35">
      <c r="A264" s="3"/>
      <c r="B264" s="5"/>
      <c r="C264" s="3"/>
      <c r="D264" s="3"/>
      <c r="E264" s="3"/>
      <c r="F264" s="3"/>
      <c r="G264" s="3"/>
      <c r="H264" s="3"/>
      <c r="I264" s="3"/>
      <c r="J264" s="3"/>
      <c r="K264" s="3"/>
      <c r="L264" s="3"/>
      <c r="M264" s="3"/>
      <c r="N264" s="3"/>
      <c r="O264" s="3"/>
      <c r="P264" s="3"/>
      <c r="Q264" s="3"/>
      <c r="R264" s="3"/>
      <c r="S264" s="3"/>
      <c r="T264" s="3"/>
      <c r="U264" s="3"/>
      <c r="V264" s="3"/>
    </row>
    <row r="265" spans="1:22" ht="15.75" customHeight="1" x14ac:dyDescent="0.35">
      <c r="A265" s="3"/>
      <c r="B265" s="5"/>
      <c r="C265" s="3"/>
      <c r="D265" s="3"/>
      <c r="E265" s="3"/>
      <c r="F265" s="3"/>
      <c r="G265" s="3"/>
      <c r="H265" s="3"/>
      <c r="I265" s="3"/>
      <c r="J265" s="3"/>
      <c r="K265" s="3"/>
      <c r="L265" s="3"/>
      <c r="M265" s="3"/>
      <c r="N265" s="3"/>
      <c r="O265" s="3"/>
      <c r="P265" s="3"/>
      <c r="Q265" s="3"/>
      <c r="R265" s="3"/>
      <c r="S265" s="3"/>
      <c r="T265" s="3"/>
      <c r="U265" s="3"/>
      <c r="V265" s="3"/>
    </row>
    <row r="266" spans="1:22" ht="15.75" customHeight="1" x14ac:dyDescent="0.35">
      <c r="A266" s="3"/>
      <c r="B266" s="5"/>
      <c r="C266" s="3"/>
      <c r="D266" s="3"/>
      <c r="E266" s="3"/>
      <c r="F266" s="3"/>
      <c r="G266" s="3"/>
      <c r="H266" s="3"/>
      <c r="I266" s="3"/>
      <c r="J266" s="3"/>
      <c r="K266" s="3"/>
      <c r="L266" s="3"/>
      <c r="M266" s="3"/>
      <c r="N266" s="3"/>
      <c r="O266" s="3"/>
      <c r="P266" s="3"/>
      <c r="Q266" s="3"/>
      <c r="R266" s="3"/>
      <c r="S266" s="3"/>
      <c r="T266" s="3"/>
      <c r="U266" s="3"/>
      <c r="V266" s="3"/>
    </row>
    <row r="267" spans="1:22" ht="15.75" customHeight="1" x14ac:dyDescent="0.35">
      <c r="A267" s="3"/>
      <c r="B267" s="5"/>
      <c r="C267" s="3"/>
      <c r="D267" s="3"/>
      <c r="E267" s="3"/>
      <c r="F267" s="3"/>
      <c r="G267" s="3"/>
      <c r="H267" s="3"/>
      <c r="I267" s="3"/>
      <c r="J267" s="3"/>
      <c r="K267" s="3"/>
      <c r="L267" s="3"/>
      <c r="M267" s="3"/>
      <c r="N267" s="3"/>
      <c r="O267" s="3"/>
      <c r="P267" s="3"/>
      <c r="Q267" s="3"/>
      <c r="R267" s="3"/>
      <c r="S267" s="3"/>
      <c r="T267" s="3"/>
      <c r="U267" s="3"/>
      <c r="V267" s="3"/>
    </row>
    <row r="268" spans="1:22" ht="15.75" customHeight="1" x14ac:dyDescent="0.35"/>
    <row r="269" spans="1:22" ht="15.75" customHeight="1" x14ac:dyDescent="0.35"/>
    <row r="270" spans="1:22" ht="15.75" customHeight="1" x14ac:dyDescent="0.35"/>
    <row r="271" spans="1:22" ht="15.75" customHeight="1" x14ac:dyDescent="0.35"/>
    <row r="272" spans="1:2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sheetData>
  <mergeCells count="9">
    <mergeCell ref="C76:J76"/>
    <mergeCell ref="C81:J81"/>
    <mergeCell ref="A7:J7"/>
    <mergeCell ref="E8:J8"/>
    <mergeCell ref="A9:J9"/>
    <mergeCell ref="B11:C11"/>
    <mergeCell ref="B12:C12"/>
    <mergeCell ref="B13:E13"/>
    <mergeCell ref="A45:D45"/>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CFF"/>
  </sheetPr>
  <dimension ref="A7:W1006"/>
  <sheetViews>
    <sheetView zoomScale="62" zoomScaleNormal="62" workbookViewId="0">
      <pane ySplit="12" topLeftCell="A49" activePane="bottomLeft" state="frozen"/>
      <selection pane="bottomLeft" activeCell="K80" sqref="K80"/>
    </sheetView>
  </sheetViews>
  <sheetFormatPr defaultColWidth="14.453125" defaultRowHeight="15" customHeight="1" x14ac:dyDescent="0.35"/>
  <cols>
    <col min="1" max="1" width="6.54296875" customWidth="1"/>
    <col min="2" max="2" width="5.08984375" customWidth="1"/>
    <col min="3" max="3" width="30.7265625" customWidth="1"/>
    <col min="4" max="4" width="42" customWidth="1"/>
    <col min="5" max="5" width="16.81640625" customWidth="1"/>
    <col min="6" max="6" width="17.453125" customWidth="1"/>
    <col min="7" max="7" width="18.08984375" customWidth="1"/>
    <col min="8" max="8" width="19" customWidth="1"/>
    <col min="9" max="9" width="21.54296875" customWidth="1"/>
    <col min="10" max="10" width="23.26953125" customWidth="1"/>
    <col min="11" max="23" width="8" customWidth="1"/>
  </cols>
  <sheetData>
    <row r="7" spans="1:23" ht="15.5" x14ac:dyDescent="0.35">
      <c r="A7" s="357"/>
      <c r="B7" s="335"/>
      <c r="C7" s="335"/>
      <c r="D7" s="335"/>
      <c r="E7" s="335"/>
      <c r="F7" s="335"/>
      <c r="G7" s="335"/>
      <c r="H7" s="335"/>
      <c r="I7" s="335"/>
      <c r="J7" s="335"/>
      <c r="K7" s="3"/>
      <c r="L7" s="3"/>
      <c r="M7" s="3"/>
      <c r="N7" s="3"/>
      <c r="O7" s="3"/>
      <c r="P7" s="3"/>
      <c r="Q7" s="3"/>
      <c r="R7" s="3"/>
      <c r="S7" s="3"/>
      <c r="T7" s="3"/>
      <c r="U7" s="3"/>
      <c r="V7" s="3"/>
      <c r="W7" s="3"/>
    </row>
    <row r="8" spans="1:23" ht="17.25" customHeight="1" x14ac:dyDescent="0.35">
      <c r="A8" s="3"/>
      <c r="B8" s="5"/>
      <c r="C8" s="3"/>
      <c r="D8" s="3"/>
      <c r="E8" s="354"/>
      <c r="F8" s="335"/>
      <c r="G8" s="335"/>
      <c r="H8" s="335"/>
      <c r="I8" s="335"/>
      <c r="J8" s="335"/>
      <c r="K8" s="3"/>
      <c r="L8" s="3"/>
      <c r="M8" s="3"/>
      <c r="N8" s="3"/>
      <c r="O8" s="3"/>
      <c r="P8" s="3"/>
      <c r="Q8" s="3"/>
      <c r="R8" s="3"/>
      <c r="S8" s="3"/>
      <c r="T8" s="3"/>
      <c r="U8" s="3"/>
      <c r="V8" s="3"/>
      <c r="W8" s="3"/>
    </row>
    <row r="9" spans="1:23" ht="25.5" customHeight="1" x14ac:dyDescent="0.35">
      <c r="A9" s="355" t="s">
        <v>1038</v>
      </c>
      <c r="B9" s="335"/>
      <c r="C9" s="335"/>
      <c r="D9" s="335"/>
      <c r="E9" s="335"/>
      <c r="F9" s="335"/>
      <c r="G9" s="335"/>
      <c r="H9" s="335"/>
      <c r="I9" s="335"/>
      <c r="J9" s="335"/>
      <c r="K9" s="3"/>
      <c r="L9" s="3"/>
      <c r="M9" s="3"/>
      <c r="N9" s="3"/>
      <c r="O9" s="3"/>
      <c r="P9" s="3"/>
      <c r="Q9" s="3"/>
      <c r="R9" s="3"/>
      <c r="S9" s="3"/>
      <c r="T9" s="3"/>
      <c r="U9" s="3"/>
      <c r="V9" s="3"/>
      <c r="W9" s="3"/>
    </row>
    <row r="10" spans="1:23" ht="15.5" x14ac:dyDescent="0.35">
      <c r="A10" s="3"/>
      <c r="B10" s="5"/>
      <c r="C10" s="3"/>
      <c r="D10" s="3"/>
      <c r="E10" s="3"/>
      <c r="F10" s="3"/>
      <c r="G10" s="273"/>
      <c r="H10" s="273"/>
      <c r="I10" s="273"/>
      <c r="J10" s="274"/>
      <c r="K10" s="3"/>
      <c r="L10" s="3"/>
      <c r="M10" s="3"/>
      <c r="N10" s="3"/>
      <c r="O10" s="3"/>
      <c r="P10" s="3"/>
      <c r="Q10" s="3"/>
      <c r="R10" s="3"/>
      <c r="S10" s="3"/>
      <c r="T10" s="3"/>
      <c r="U10" s="3"/>
      <c r="V10" s="3"/>
      <c r="W10" s="3"/>
    </row>
    <row r="11" spans="1:23" ht="51.75" customHeight="1" x14ac:dyDescent="0.35">
      <c r="A11" s="275" t="s">
        <v>2</v>
      </c>
      <c r="B11" s="332" t="s">
        <v>761</v>
      </c>
      <c r="C11" s="333"/>
      <c r="D11" s="195" t="s">
        <v>762</v>
      </c>
      <c r="E11" s="7" t="s">
        <v>763</v>
      </c>
      <c r="F11" s="7" t="s">
        <v>764</v>
      </c>
      <c r="G11" s="7" t="s">
        <v>765</v>
      </c>
      <c r="H11" s="7" t="s">
        <v>766</v>
      </c>
      <c r="I11" s="7" t="s">
        <v>767</v>
      </c>
      <c r="J11" s="195" t="s">
        <v>768</v>
      </c>
      <c r="K11" s="3"/>
      <c r="L11" s="3"/>
      <c r="M11" s="3"/>
      <c r="N11" s="3"/>
      <c r="O11" s="3"/>
      <c r="P11" s="3"/>
      <c r="Q11" s="3"/>
      <c r="R11" s="3"/>
      <c r="S11" s="3"/>
      <c r="T11" s="3"/>
      <c r="U11" s="3"/>
      <c r="V11" s="3"/>
      <c r="W11" s="3"/>
    </row>
    <row r="12" spans="1:23" ht="23.25" customHeight="1" x14ac:dyDescent="0.35">
      <c r="A12" s="8" t="s">
        <v>13</v>
      </c>
      <c r="B12" s="332" t="s">
        <v>14</v>
      </c>
      <c r="C12" s="333"/>
      <c r="D12" s="7" t="s">
        <v>15</v>
      </c>
      <c r="E12" s="9" t="s">
        <v>16</v>
      </c>
      <c r="F12" s="9" t="s">
        <v>17</v>
      </c>
      <c r="G12" s="9" t="s">
        <v>18</v>
      </c>
      <c r="H12" s="9" t="s">
        <v>19</v>
      </c>
      <c r="I12" s="9" t="s">
        <v>20</v>
      </c>
      <c r="J12" s="9" t="s">
        <v>21</v>
      </c>
      <c r="K12" s="3"/>
      <c r="L12" s="3"/>
      <c r="M12" s="3"/>
      <c r="N12" s="3"/>
      <c r="O12" s="3"/>
      <c r="P12" s="3"/>
      <c r="Q12" s="3"/>
      <c r="R12" s="3"/>
      <c r="S12" s="3"/>
      <c r="T12" s="3"/>
      <c r="U12" s="3"/>
      <c r="V12" s="3"/>
      <c r="W12" s="3"/>
    </row>
    <row r="13" spans="1:23" ht="24.75" customHeight="1" x14ac:dyDescent="0.35">
      <c r="A13" s="276" t="s">
        <v>46</v>
      </c>
      <c r="B13" s="352" t="s">
        <v>1039</v>
      </c>
      <c r="C13" s="340"/>
      <c r="D13" s="340"/>
      <c r="E13" s="340"/>
      <c r="F13" s="340"/>
      <c r="G13" s="340"/>
      <c r="H13" s="340"/>
      <c r="I13" s="333"/>
      <c r="J13" s="277" t="e">
        <f>(J14+J39)/2</f>
        <v>#DIV/0!</v>
      </c>
      <c r="K13" s="3"/>
      <c r="L13" s="3"/>
      <c r="M13" s="3"/>
      <c r="N13" s="3"/>
      <c r="O13" s="3"/>
      <c r="P13" s="3"/>
      <c r="Q13" s="3"/>
      <c r="R13" s="3"/>
      <c r="S13" s="3"/>
      <c r="T13" s="3"/>
      <c r="U13" s="3"/>
      <c r="V13" s="3"/>
      <c r="W13" s="3"/>
    </row>
    <row r="14" spans="1:23" ht="27" customHeight="1" x14ac:dyDescent="0.35">
      <c r="A14" s="14" t="s">
        <v>1040</v>
      </c>
      <c r="B14" s="278"/>
      <c r="C14" s="279"/>
      <c r="D14" s="279"/>
      <c r="E14" s="121"/>
      <c r="F14" s="121"/>
      <c r="G14" s="280"/>
      <c r="H14" s="280"/>
      <c r="I14" s="280"/>
      <c r="J14" s="281" t="e">
        <f>(J15+J19)/2</f>
        <v>#DIV/0!</v>
      </c>
      <c r="K14" s="3"/>
      <c r="L14" s="3"/>
      <c r="M14" s="3"/>
      <c r="N14" s="3"/>
      <c r="O14" s="3"/>
      <c r="P14" s="3"/>
      <c r="Q14" s="3"/>
      <c r="R14" s="3"/>
      <c r="S14" s="3"/>
      <c r="T14" s="3"/>
      <c r="U14" s="3"/>
      <c r="V14" s="3"/>
      <c r="W14" s="3"/>
    </row>
    <row r="15" spans="1:23" ht="24.75" customHeight="1" x14ac:dyDescent="0.35">
      <c r="A15" s="201" t="s">
        <v>1041</v>
      </c>
      <c r="B15" s="43"/>
      <c r="C15" s="45"/>
      <c r="D15" s="212"/>
      <c r="E15" s="162"/>
      <c r="F15" s="162"/>
      <c r="G15" s="282"/>
      <c r="H15" s="283"/>
      <c r="I15" s="283"/>
      <c r="J15" s="284">
        <f>SUM(J16:J18)/3</f>
        <v>0.54122990915443747</v>
      </c>
      <c r="K15" s="3"/>
      <c r="L15" s="3"/>
      <c r="M15" s="3"/>
      <c r="N15" s="3"/>
      <c r="O15" s="3"/>
      <c r="P15" s="3"/>
      <c r="Q15" s="3"/>
      <c r="R15" s="3"/>
      <c r="S15" s="3"/>
      <c r="T15" s="3"/>
      <c r="U15" s="3"/>
      <c r="V15" s="3"/>
      <c r="W15" s="3"/>
    </row>
    <row r="16" spans="1:23" ht="29.25" customHeight="1" x14ac:dyDescent="0.35">
      <c r="A16" s="233"/>
      <c r="B16" s="26" t="s">
        <v>23</v>
      </c>
      <c r="C16" s="285" t="s">
        <v>1042</v>
      </c>
      <c r="D16" s="285" t="s">
        <v>1042</v>
      </c>
      <c r="E16" s="286">
        <v>0.9</v>
      </c>
      <c r="F16" s="287" t="s">
        <v>1043</v>
      </c>
      <c r="G16" s="195">
        <v>53</v>
      </c>
      <c r="H16" s="288">
        <f t="shared" ref="H16:H18" si="0">E16*G16</f>
        <v>47.7</v>
      </c>
      <c r="I16" s="288">
        <v>14</v>
      </c>
      <c r="J16" s="289">
        <f t="shared" ref="J16:J18" si="1">IF(I16/H16&gt;=1,1,IF(I16/H16&lt;1,I16/H16))</f>
        <v>0.29350104821802936</v>
      </c>
      <c r="K16" s="3"/>
      <c r="L16" s="3"/>
      <c r="M16" s="3"/>
      <c r="N16" s="3"/>
      <c r="O16" s="3"/>
      <c r="P16" s="3"/>
      <c r="Q16" s="3"/>
      <c r="R16" s="3"/>
      <c r="S16" s="3"/>
      <c r="T16" s="3"/>
      <c r="U16" s="3"/>
      <c r="V16" s="3"/>
      <c r="W16" s="3"/>
    </row>
    <row r="17" spans="1:23" ht="34.5" customHeight="1" x14ac:dyDescent="0.35">
      <c r="A17" s="233"/>
      <c r="B17" s="26" t="s">
        <v>32</v>
      </c>
      <c r="C17" s="285" t="s">
        <v>1044</v>
      </c>
      <c r="D17" s="285" t="s">
        <v>1044</v>
      </c>
      <c r="E17" s="286">
        <v>0.8</v>
      </c>
      <c r="F17" s="287" t="s">
        <v>1043</v>
      </c>
      <c r="G17" s="195">
        <v>53</v>
      </c>
      <c r="H17" s="288">
        <f t="shared" si="0"/>
        <v>42.400000000000006</v>
      </c>
      <c r="I17" s="288">
        <v>14</v>
      </c>
      <c r="J17" s="289">
        <f t="shared" si="1"/>
        <v>0.330188679245283</v>
      </c>
      <c r="K17" s="3"/>
      <c r="L17" s="3"/>
      <c r="M17" s="3"/>
      <c r="N17" s="3"/>
      <c r="O17" s="3"/>
      <c r="P17" s="3"/>
      <c r="Q17" s="3"/>
      <c r="R17" s="3"/>
      <c r="S17" s="3"/>
      <c r="T17" s="3"/>
      <c r="U17" s="3"/>
      <c r="V17" s="3"/>
      <c r="W17" s="3"/>
    </row>
    <row r="18" spans="1:23" ht="54.75" customHeight="1" x14ac:dyDescent="0.35">
      <c r="A18" s="233"/>
      <c r="B18" s="26" t="s">
        <v>39</v>
      </c>
      <c r="C18" s="58" t="s">
        <v>1045</v>
      </c>
      <c r="D18" s="22" t="s">
        <v>1046</v>
      </c>
      <c r="E18" s="286">
        <v>0.8</v>
      </c>
      <c r="F18" s="287" t="s">
        <v>790</v>
      </c>
      <c r="G18" s="195">
        <v>23</v>
      </c>
      <c r="H18" s="288">
        <f t="shared" si="0"/>
        <v>18.400000000000002</v>
      </c>
      <c r="I18" s="288">
        <v>23</v>
      </c>
      <c r="J18" s="289">
        <f t="shared" si="1"/>
        <v>1</v>
      </c>
      <c r="K18" s="3"/>
      <c r="L18" s="3"/>
      <c r="M18" s="3"/>
      <c r="N18" s="3"/>
      <c r="O18" s="3"/>
      <c r="P18" s="3"/>
      <c r="Q18" s="3"/>
      <c r="R18" s="3"/>
      <c r="S18" s="3"/>
      <c r="T18" s="3"/>
      <c r="U18" s="3"/>
      <c r="V18" s="3"/>
      <c r="W18" s="3"/>
    </row>
    <row r="19" spans="1:23" ht="24" customHeight="1" x14ac:dyDescent="0.35">
      <c r="A19" s="201" t="s">
        <v>1047</v>
      </c>
      <c r="B19" s="43"/>
      <c r="C19" s="45"/>
      <c r="D19" s="212"/>
      <c r="E19" s="162"/>
      <c r="F19" s="290"/>
      <c r="G19" s="282"/>
      <c r="H19" s="283"/>
      <c r="I19" s="283"/>
      <c r="J19" s="284" t="e">
        <f>SUM(J20:J38)/19</f>
        <v>#DIV/0!</v>
      </c>
      <c r="K19" s="3"/>
      <c r="L19" s="3"/>
      <c r="M19" s="3"/>
      <c r="N19" s="3"/>
      <c r="O19" s="3"/>
      <c r="P19" s="3"/>
      <c r="Q19" s="3"/>
      <c r="R19" s="3"/>
      <c r="S19" s="3"/>
      <c r="T19" s="3"/>
      <c r="U19" s="3"/>
      <c r="V19" s="3"/>
      <c r="W19" s="3"/>
    </row>
    <row r="20" spans="1:23" ht="58.5" customHeight="1" x14ac:dyDescent="0.35">
      <c r="A20" s="233"/>
      <c r="B20" s="26" t="s">
        <v>23</v>
      </c>
      <c r="C20" s="22" t="s">
        <v>1048</v>
      </c>
      <c r="D20" s="23" t="s">
        <v>1049</v>
      </c>
      <c r="E20" s="131">
        <v>1</v>
      </c>
      <c r="F20" s="94" t="s">
        <v>790</v>
      </c>
      <c r="G20" s="195">
        <v>744</v>
      </c>
      <c r="H20" s="291">
        <f t="shared" ref="H20:H38" si="2">G20*E20</f>
        <v>744</v>
      </c>
      <c r="I20" s="288">
        <v>173</v>
      </c>
      <c r="J20" s="289">
        <f t="shared" ref="J20:J38" si="3">IF(I20/H20&gt;=1,1,IF(I20/H20&lt;1,I20/H20))</f>
        <v>0.2325268817204301</v>
      </c>
      <c r="K20" s="3"/>
      <c r="L20" s="3"/>
      <c r="M20" s="3"/>
      <c r="N20" s="3"/>
      <c r="O20" s="3"/>
      <c r="P20" s="3"/>
      <c r="Q20" s="3"/>
      <c r="R20" s="3"/>
      <c r="S20" s="3"/>
      <c r="T20" s="3"/>
      <c r="U20" s="3"/>
      <c r="V20" s="3"/>
      <c r="W20" s="3"/>
    </row>
    <row r="21" spans="1:23" ht="39" customHeight="1" x14ac:dyDescent="0.35">
      <c r="A21" s="233"/>
      <c r="B21" s="26" t="s">
        <v>32</v>
      </c>
      <c r="C21" s="22" t="s">
        <v>1048</v>
      </c>
      <c r="D21" s="23" t="s">
        <v>1050</v>
      </c>
      <c r="E21" s="131">
        <v>0.9</v>
      </c>
      <c r="F21" s="94" t="s">
        <v>1051</v>
      </c>
      <c r="G21" s="195">
        <v>153</v>
      </c>
      <c r="H21" s="291">
        <f t="shared" si="2"/>
        <v>137.70000000000002</v>
      </c>
      <c r="I21" s="288">
        <v>33</v>
      </c>
      <c r="J21" s="289">
        <f t="shared" si="3"/>
        <v>0.23965141612200433</v>
      </c>
      <c r="K21" s="3"/>
      <c r="L21" s="3"/>
      <c r="M21" s="3"/>
      <c r="N21" s="3"/>
      <c r="O21" s="3"/>
      <c r="P21" s="3"/>
      <c r="Q21" s="3"/>
      <c r="R21" s="3"/>
      <c r="S21" s="3"/>
      <c r="T21" s="3"/>
      <c r="U21" s="3"/>
      <c r="V21" s="3"/>
      <c r="W21" s="3"/>
    </row>
    <row r="22" spans="1:23" ht="53.25" customHeight="1" x14ac:dyDescent="0.35">
      <c r="A22" s="233"/>
      <c r="B22" s="26" t="s">
        <v>39</v>
      </c>
      <c r="C22" s="22" t="s">
        <v>1048</v>
      </c>
      <c r="D22" s="23" t="s">
        <v>1052</v>
      </c>
      <c r="E22" s="131">
        <v>0.9</v>
      </c>
      <c r="F22" s="94" t="s">
        <v>1053</v>
      </c>
      <c r="G22" s="195">
        <v>28</v>
      </c>
      <c r="H22" s="291">
        <f t="shared" si="2"/>
        <v>25.2</v>
      </c>
      <c r="I22" s="288">
        <v>8</v>
      </c>
      <c r="J22" s="289">
        <f t="shared" si="3"/>
        <v>0.31746031746031744</v>
      </c>
      <c r="K22" s="3"/>
      <c r="L22" s="3"/>
      <c r="M22" s="3"/>
      <c r="N22" s="3"/>
      <c r="O22" s="3"/>
      <c r="P22" s="3"/>
      <c r="Q22" s="3"/>
      <c r="R22" s="3"/>
      <c r="S22" s="3"/>
      <c r="T22" s="3"/>
      <c r="U22" s="3"/>
      <c r="V22" s="3"/>
      <c r="W22" s="3"/>
    </row>
    <row r="23" spans="1:23" ht="38.25" customHeight="1" x14ac:dyDescent="0.35">
      <c r="A23" s="233"/>
      <c r="B23" s="26" t="s">
        <v>46</v>
      </c>
      <c r="C23" s="22" t="s">
        <v>1048</v>
      </c>
      <c r="D23" s="23" t="s">
        <v>1054</v>
      </c>
      <c r="E23" s="131">
        <v>1</v>
      </c>
      <c r="F23" s="94" t="s">
        <v>790</v>
      </c>
      <c r="G23" s="195">
        <v>39</v>
      </c>
      <c r="H23" s="291">
        <f t="shared" si="2"/>
        <v>39</v>
      </c>
      <c r="I23" s="288">
        <v>17</v>
      </c>
      <c r="J23" s="289">
        <f t="shared" si="3"/>
        <v>0.4358974358974359</v>
      </c>
      <c r="K23" s="3"/>
      <c r="L23" s="3"/>
      <c r="M23" s="3"/>
      <c r="N23" s="3"/>
      <c r="O23" s="3"/>
      <c r="P23" s="3"/>
      <c r="Q23" s="3"/>
      <c r="R23" s="3"/>
      <c r="S23" s="3"/>
      <c r="T23" s="3"/>
      <c r="U23" s="3"/>
      <c r="V23" s="3"/>
      <c r="W23" s="3"/>
    </row>
    <row r="24" spans="1:23" ht="38.25" customHeight="1" x14ac:dyDescent="0.35">
      <c r="A24" s="233"/>
      <c r="B24" s="26" t="s">
        <v>53</v>
      </c>
      <c r="C24" s="22" t="s">
        <v>1048</v>
      </c>
      <c r="D24" s="23" t="s">
        <v>1055</v>
      </c>
      <c r="E24" s="131">
        <v>0.72</v>
      </c>
      <c r="F24" s="94" t="s">
        <v>790</v>
      </c>
      <c r="G24" s="195">
        <v>10</v>
      </c>
      <c r="H24" s="291">
        <f t="shared" si="2"/>
        <v>7.1999999999999993</v>
      </c>
      <c r="I24" s="288">
        <v>10</v>
      </c>
      <c r="J24" s="289">
        <f t="shared" si="3"/>
        <v>1</v>
      </c>
      <c r="K24" s="3"/>
      <c r="L24" s="3"/>
      <c r="M24" s="3"/>
      <c r="N24" s="3"/>
      <c r="O24" s="3"/>
      <c r="P24" s="3"/>
      <c r="Q24" s="3"/>
      <c r="R24" s="3"/>
      <c r="S24" s="3"/>
      <c r="T24" s="3"/>
      <c r="U24" s="3"/>
      <c r="V24" s="3"/>
      <c r="W24" s="3"/>
    </row>
    <row r="25" spans="1:23" ht="50.25" customHeight="1" x14ac:dyDescent="0.35">
      <c r="A25" s="233"/>
      <c r="B25" s="26" t="s">
        <v>58</v>
      </c>
      <c r="C25" s="154" t="s">
        <v>1056</v>
      </c>
      <c r="D25" s="154" t="s">
        <v>1057</v>
      </c>
      <c r="E25" s="292">
        <v>0.8</v>
      </c>
      <c r="F25" s="293" t="s">
        <v>790</v>
      </c>
      <c r="G25" s="294">
        <v>0</v>
      </c>
      <c r="H25" s="295">
        <f t="shared" si="2"/>
        <v>0</v>
      </c>
      <c r="I25" s="296"/>
      <c r="J25" s="297" t="e">
        <f t="shared" si="3"/>
        <v>#DIV/0!</v>
      </c>
      <c r="K25" s="298" t="s">
        <v>1058</v>
      </c>
      <c r="L25" s="298"/>
      <c r="M25" s="298"/>
      <c r="N25" s="298"/>
      <c r="O25" s="298"/>
      <c r="P25" s="3"/>
      <c r="Q25" s="3"/>
      <c r="R25" s="3"/>
      <c r="S25" s="3"/>
      <c r="T25" s="3"/>
      <c r="U25" s="3"/>
      <c r="V25" s="3"/>
      <c r="W25" s="3"/>
    </row>
    <row r="26" spans="1:23" ht="51" customHeight="1" x14ac:dyDescent="0.35">
      <c r="A26" s="233"/>
      <c r="B26" s="26" t="s">
        <v>201</v>
      </c>
      <c r="C26" s="22" t="s">
        <v>1059</v>
      </c>
      <c r="D26" s="22" t="s">
        <v>1060</v>
      </c>
      <c r="E26" s="131">
        <v>0.8</v>
      </c>
      <c r="F26" s="94" t="s">
        <v>790</v>
      </c>
      <c r="G26" s="195">
        <v>20</v>
      </c>
      <c r="H26" s="291">
        <f t="shared" si="2"/>
        <v>16</v>
      </c>
      <c r="I26" s="288">
        <v>4</v>
      </c>
      <c r="J26" s="289">
        <f t="shared" si="3"/>
        <v>0.25</v>
      </c>
      <c r="K26" s="3"/>
      <c r="L26" s="3"/>
      <c r="M26" s="3"/>
      <c r="N26" s="3"/>
      <c r="O26" s="3"/>
      <c r="P26" s="3"/>
      <c r="Q26" s="3"/>
      <c r="R26" s="3"/>
      <c r="S26" s="3"/>
      <c r="T26" s="3"/>
      <c r="U26" s="3"/>
      <c r="V26" s="3"/>
      <c r="W26" s="3"/>
    </row>
    <row r="27" spans="1:23" ht="34.5" customHeight="1" x14ac:dyDescent="0.35">
      <c r="A27" s="233"/>
      <c r="B27" s="26" t="s">
        <v>553</v>
      </c>
      <c r="C27" s="22" t="s">
        <v>1061</v>
      </c>
      <c r="D27" s="23" t="s">
        <v>1062</v>
      </c>
      <c r="E27" s="131">
        <v>0.9</v>
      </c>
      <c r="F27" s="94" t="s">
        <v>1043</v>
      </c>
      <c r="G27" s="195">
        <v>12</v>
      </c>
      <c r="H27" s="291">
        <f t="shared" si="2"/>
        <v>10.8</v>
      </c>
      <c r="I27" s="288">
        <v>3</v>
      </c>
      <c r="J27" s="289">
        <f t="shared" si="3"/>
        <v>0.27777777777777773</v>
      </c>
      <c r="K27" s="3"/>
      <c r="L27" s="3"/>
      <c r="M27" s="3"/>
      <c r="N27" s="3"/>
      <c r="O27" s="3"/>
      <c r="P27" s="3"/>
      <c r="Q27" s="3"/>
      <c r="R27" s="3"/>
      <c r="S27" s="3"/>
      <c r="T27" s="3"/>
      <c r="U27" s="3"/>
      <c r="V27" s="3"/>
      <c r="W27" s="3"/>
    </row>
    <row r="28" spans="1:23" ht="52.5" customHeight="1" x14ac:dyDescent="0.35">
      <c r="A28" s="233"/>
      <c r="B28" s="26" t="s">
        <v>561</v>
      </c>
      <c r="C28" s="22" t="s">
        <v>1063</v>
      </c>
      <c r="D28" s="22" t="s">
        <v>1064</v>
      </c>
      <c r="E28" s="128">
        <v>0.9</v>
      </c>
      <c r="F28" s="94" t="s">
        <v>790</v>
      </c>
      <c r="G28" s="7">
        <v>380</v>
      </c>
      <c r="H28" s="291">
        <f t="shared" si="2"/>
        <v>342</v>
      </c>
      <c r="I28" s="288">
        <v>0</v>
      </c>
      <c r="J28" s="289">
        <f t="shared" si="3"/>
        <v>0</v>
      </c>
      <c r="K28" s="3"/>
      <c r="L28" s="3"/>
      <c r="M28" s="3"/>
      <c r="N28" s="3"/>
      <c r="O28" s="3"/>
      <c r="P28" s="3"/>
      <c r="Q28" s="3"/>
      <c r="R28" s="3"/>
      <c r="S28" s="3"/>
      <c r="T28" s="3"/>
      <c r="U28" s="3"/>
      <c r="V28" s="3"/>
      <c r="W28" s="3"/>
    </row>
    <row r="29" spans="1:23" ht="48" customHeight="1" x14ac:dyDescent="0.35">
      <c r="A29" s="233"/>
      <c r="B29" s="26" t="s">
        <v>569</v>
      </c>
      <c r="C29" s="22" t="s">
        <v>1065</v>
      </c>
      <c r="D29" s="22" t="s">
        <v>1066</v>
      </c>
      <c r="E29" s="128">
        <v>0.9</v>
      </c>
      <c r="F29" s="94" t="s">
        <v>790</v>
      </c>
      <c r="G29" s="7">
        <v>48</v>
      </c>
      <c r="H29" s="291">
        <f t="shared" si="2"/>
        <v>43.2</v>
      </c>
      <c r="I29" s="288">
        <v>0</v>
      </c>
      <c r="J29" s="289">
        <f t="shared" si="3"/>
        <v>0</v>
      </c>
      <c r="K29" s="3"/>
      <c r="L29" s="3"/>
      <c r="M29" s="3"/>
      <c r="N29" s="3"/>
      <c r="O29" s="3"/>
      <c r="P29" s="3"/>
      <c r="Q29" s="3"/>
      <c r="R29" s="3"/>
      <c r="S29" s="3"/>
      <c r="T29" s="3"/>
      <c r="U29" s="3"/>
      <c r="V29" s="3"/>
      <c r="W29" s="3"/>
    </row>
    <row r="30" spans="1:23" ht="66" customHeight="1" x14ac:dyDescent="0.35">
      <c r="A30" s="233"/>
      <c r="B30" s="26" t="s">
        <v>577</v>
      </c>
      <c r="C30" s="22" t="s">
        <v>1067</v>
      </c>
      <c r="D30" s="22" t="s">
        <v>1068</v>
      </c>
      <c r="E30" s="131">
        <v>1</v>
      </c>
      <c r="F30" s="94" t="s">
        <v>790</v>
      </c>
      <c r="G30" s="195">
        <v>0</v>
      </c>
      <c r="H30" s="291">
        <f t="shared" si="2"/>
        <v>0</v>
      </c>
      <c r="I30" s="288">
        <v>0</v>
      </c>
      <c r="J30" s="289" t="e">
        <f t="shared" si="3"/>
        <v>#DIV/0!</v>
      </c>
      <c r="K30" s="3"/>
      <c r="L30" s="3"/>
      <c r="M30" s="3"/>
      <c r="N30" s="3"/>
      <c r="O30" s="3"/>
      <c r="P30" s="3"/>
      <c r="Q30" s="3"/>
      <c r="R30" s="3"/>
      <c r="S30" s="3"/>
      <c r="T30" s="3"/>
      <c r="U30" s="3"/>
      <c r="V30" s="3"/>
      <c r="W30" s="3"/>
    </row>
    <row r="31" spans="1:23" ht="36.75" customHeight="1" x14ac:dyDescent="0.35">
      <c r="A31" s="233"/>
      <c r="B31" s="26" t="s">
        <v>585</v>
      </c>
      <c r="C31" s="22" t="s">
        <v>1067</v>
      </c>
      <c r="D31" s="22" t="s">
        <v>1069</v>
      </c>
      <c r="E31" s="131">
        <v>1</v>
      </c>
      <c r="F31" s="94" t="s">
        <v>790</v>
      </c>
      <c r="G31" s="195">
        <v>0</v>
      </c>
      <c r="H31" s="291">
        <f t="shared" si="2"/>
        <v>0</v>
      </c>
      <c r="I31" s="288">
        <v>0</v>
      </c>
      <c r="J31" s="289" t="e">
        <f t="shared" si="3"/>
        <v>#DIV/0!</v>
      </c>
      <c r="K31" s="3"/>
      <c r="L31" s="3"/>
      <c r="M31" s="3"/>
      <c r="N31" s="3"/>
      <c r="O31" s="3"/>
      <c r="P31" s="3"/>
      <c r="Q31" s="3"/>
      <c r="R31" s="3"/>
      <c r="S31" s="3"/>
      <c r="T31" s="3"/>
      <c r="U31" s="3"/>
      <c r="V31" s="3"/>
      <c r="W31" s="3"/>
    </row>
    <row r="32" spans="1:23" ht="37.5" customHeight="1" x14ac:dyDescent="0.35">
      <c r="A32" s="233"/>
      <c r="B32" s="26" t="s">
        <v>593</v>
      </c>
      <c r="C32" s="22" t="s">
        <v>1067</v>
      </c>
      <c r="D32" s="22" t="s">
        <v>1070</v>
      </c>
      <c r="E32" s="131">
        <v>1</v>
      </c>
      <c r="F32" s="94" t="s">
        <v>1051</v>
      </c>
      <c r="G32" s="195">
        <v>0</v>
      </c>
      <c r="H32" s="291">
        <f t="shared" si="2"/>
        <v>0</v>
      </c>
      <c r="I32" s="288">
        <v>0</v>
      </c>
      <c r="J32" s="289" t="e">
        <f t="shared" si="3"/>
        <v>#DIV/0!</v>
      </c>
      <c r="K32" s="3"/>
      <c r="L32" s="3"/>
      <c r="M32" s="3"/>
      <c r="N32" s="3"/>
      <c r="O32" s="3"/>
      <c r="P32" s="3"/>
      <c r="Q32" s="3"/>
      <c r="R32" s="3"/>
      <c r="S32" s="3"/>
      <c r="T32" s="3"/>
      <c r="U32" s="3"/>
      <c r="V32" s="3"/>
      <c r="W32" s="3"/>
    </row>
    <row r="33" spans="1:23" ht="36" customHeight="1" x14ac:dyDescent="0.35">
      <c r="A33" s="233"/>
      <c r="B33" s="26" t="s">
        <v>601</v>
      </c>
      <c r="C33" s="22" t="s">
        <v>1067</v>
      </c>
      <c r="D33" s="22" t="s">
        <v>1071</v>
      </c>
      <c r="E33" s="131">
        <v>1</v>
      </c>
      <c r="F33" s="94" t="s">
        <v>1072</v>
      </c>
      <c r="G33" s="195">
        <v>1</v>
      </c>
      <c r="H33" s="291">
        <f t="shared" si="2"/>
        <v>1</v>
      </c>
      <c r="I33" s="288">
        <v>1</v>
      </c>
      <c r="J33" s="289">
        <f t="shared" si="3"/>
        <v>1</v>
      </c>
      <c r="K33" s="3"/>
      <c r="L33" s="3"/>
      <c r="M33" s="3"/>
      <c r="N33" s="3"/>
      <c r="O33" s="3"/>
      <c r="P33" s="3"/>
      <c r="Q33" s="3"/>
      <c r="R33" s="3"/>
      <c r="S33" s="3"/>
      <c r="T33" s="3"/>
      <c r="U33" s="3"/>
      <c r="V33" s="3"/>
      <c r="W33" s="3"/>
    </row>
    <row r="34" spans="1:23" ht="54" customHeight="1" x14ac:dyDescent="0.35">
      <c r="A34" s="233"/>
      <c r="B34" s="26" t="s">
        <v>609</v>
      </c>
      <c r="C34" s="22" t="s">
        <v>1073</v>
      </c>
      <c r="D34" s="22" t="s">
        <v>1074</v>
      </c>
      <c r="E34" s="131">
        <v>1</v>
      </c>
      <c r="F34" s="94" t="s">
        <v>1051</v>
      </c>
      <c r="G34" s="195">
        <v>0</v>
      </c>
      <c r="H34" s="291">
        <f t="shared" si="2"/>
        <v>0</v>
      </c>
      <c r="I34" s="288">
        <v>0</v>
      </c>
      <c r="J34" s="289" t="e">
        <f t="shared" si="3"/>
        <v>#DIV/0!</v>
      </c>
      <c r="K34" s="3"/>
      <c r="L34" s="3"/>
      <c r="M34" s="3"/>
      <c r="N34" s="3"/>
      <c r="O34" s="3"/>
      <c r="P34" s="3"/>
      <c r="Q34" s="3"/>
      <c r="R34" s="3"/>
      <c r="S34" s="3"/>
      <c r="T34" s="3"/>
      <c r="U34" s="3"/>
      <c r="V34" s="3"/>
      <c r="W34" s="3"/>
    </row>
    <row r="35" spans="1:23" ht="49.5" customHeight="1" x14ac:dyDescent="0.35">
      <c r="A35" s="233"/>
      <c r="B35" s="26" t="s">
        <v>617</v>
      </c>
      <c r="C35" s="22" t="s">
        <v>1073</v>
      </c>
      <c r="D35" s="22" t="s">
        <v>1075</v>
      </c>
      <c r="E35" s="131">
        <v>1</v>
      </c>
      <c r="F35" s="94" t="s">
        <v>1051</v>
      </c>
      <c r="G35" s="195">
        <v>0</v>
      </c>
      <c r="H35" s="291">
        <f t="shared" si="2"/>
        <v>0</v>
      </c>
      <c r="I35" s="288">
        <v>0</v>
      </c>
      <c r="J35" s="289" t="e">
        <f t="shared" si="3"/>
        <v>#DIV/0!</v>
      </c>
      <c r="K35" s="3"/>
      <c r="L35" s="3"/>
      <c r="M35" s="3"/>
      <c r="N35" s="3"/>
      <c r="O35" s="3"/>
      <c r="P35" s="3"/>
      <c r="Q35" s="3"/>
      <c r="R35" s="3"/>
      <c r="S35" s="3"/>
      <c r="T35" s="3"/>
      <c r="U35" s="3"/>
      <c r="V35" s="3"/>
      <c r="W35" s="3"/>
    </row>
    <row r="36" spans="1:23" ht="52.5" customHeight="1" x14ac:dyDescent="0.35">
      <c r="A36" s="233"/>
      <c r="B36" s="26" t="s">
        <v>624</v>
      </c>
      <c r="C36" s="22" t="s">
        <v>1076</v>
      </c>
      <c r="D36" s="22" t="s">
        <v>1077</v>
      </c>
      <c r="E36" s="131">
        <v>1</v>
      </c>
      <c r="F36" s="94" t="s">
        <v>1051</v>
      </c>
      <c r="G36" s="195">
        <v>47</v>
      </c>
      <c r="H36" s="291">
        <f t="shared" si="2"/>
        <v>47</v>
      </c>
      <c r="I36" s="288">
        <v>24</v>
      </c>
      <c r="J36" s="289">
        <f t="shared" si="3"/>
        <v>0.51063829787234039</v>
      </c>
      <c r="K36" s="3"/>
      <c r="L36" s="3"/>
      <c r="M36" s="3"/>
      <c r="N36" s="3"/>
      <c r="O36" s="3"/>
      <c r="P36" s="3"/>
      <c r="Q36" s="3"/>
      <c r="R36" s="3"/>
      <c r="S36" s="3"/>
      <c r="T36" s="3"/>
      <c r="U36" s="3"/>
      <c r="V36" s="3"/>
      <c r="W36" s="3"/>
    </row>
    <row r="37" spans="1:23" ht="52.5" customHeight="1" x14ac:dyDescent="0.35">
      <c r="A37" s="233"/>
      <c r="B37" s="26" t="s">
        <v>1078</v>
      </c>
      <c r="C37" s="22" t="s">
        <v>1076</v>
      </c>
      <c r="D37" s="22" t="s">
        <v>1079</v>
      </c>
      <c r="E37" s="131">
        <v>0.95</v>
      </c>
      <c r="F37" s="94" t="s">
        <v>1080</v>
      </c>
      <c r="G37" s="195">
        <v>1600</v>
      </c>
      <c r="H37" s="291">
        <f t="shared" si="2"/>
        <v>1520</v>
      </c>
      <c r="I37" s="288">
        <v>668</v>
      </c>
      <c r="J37" s="289">
        <f t="shared" si="3"/>
        <v>0.43947368421052629</v>
      </c>
      <c r="K37" s="3"/>
      <c r="L37" s="3"/>
      <c r="M37" s="3"/>
      <c r="N37" s="3"/>
      <c r="O37" s="3"/>
      <c r="P37" s="3"/>
      <c r="Q37" s="3"/>
      <c r="R37" s="3"/>
      <c r="S37" s="3"/>
      <c r="T37" s="3"/>
      <c r="U37" s="3"/>
      <c r="V37" s="3"/>
      <c r="W37" s="3"/>
    </row>
    <row r="38" spans="1:23" ht="34.5" customHeight="1" x14ac:dyDescent="0.35">
      <c r="A38" s="233"/>
      <c r="B38" s="26" t="s">
        <v>1081</v>
      </c>
      <c r="C38" s="22" t="s">
        <v>1082</v>
      </c>
      <c r="D38" s="23" t="s">
        <v>1083</v>
      </c>
      <c r="E38" s="131">
        <v>0.95</v>
      </c>
      <c r="F38" s="94" t="s">
        <v>1051</v>
      </c>
      <c r="G38" s="195">
        <v>43</v>
      </c>
      <c r="H38" s="291">
        <f t="shared" si="2"/>
        <v>40.85</v>
      </c>
      <c r="I38" s="288">
        <v>43</v>
      </c>
      <c r="J38" s="289">
        <f t="shared" si="3"/>
        <v>1</v>
      </c>
      <c r="K38" s="3"/>
      <c r="L38" s="3"/>
      <c r="M38" s="3"/>
      <c r="N38" s="3"/>
      <c r="O38" s="3"/>
      <c r="P38" s="3"/>
      <c r="Q38" s="3"/>
      <c r="R38" s="3"/>
      <c r="S38" s="3"/>
      <c r="T38" s="3"/>
      <c r="U38" s="3"/>
      <c r="V38" s="3"/>
      <c r="W38" s="3"/>
    </row>
    <row r="39" spans="1:23" ht="27" customHeight="1" x14ac:dyDescent="0.35">
      <c r="A39" s="246" t="s">
        <v>1084</v>
      </c>
      <c r="B39" s="20"/>
      <c r="C39" s="299"/>
      <c r="D39" s="27"/>
      <c r="E39" s="125"/>
      <c r="F39" s="300"/>
      <c r="G39" s="281"/>
      <c r="H39" s="301"/>
      <c r="I39" s="302"/>
      <c r="J39" s="303">
        <f>SUM(J40:J57)/18</f>
        <v>0.45210645069727662</v>
      </c>
      <c r="K39" s="3"/>
      <c r="L39" s="3"/>
      <c r="M39" s="3"/>
      <c r="N39" s="3"/>
      <c r="O39" s="3"/>
      <c r="P39" s="3"/>
      <c r="Q39" s="3"/>
      <c r="R39" s="3"/>
      <c r="S39" s="3"/>
      <c r="T39" s="3"/>
      <c r="U39" s="3"/>
      <c r="V39" s="3"/>
      <c r="W39" s="3"/>
    </row>
    <row r="40" spans="1:23" ht="52.5" customHeight="1" x14ac:dyDescent="0.35">
      <c r="A40" s="233"/>
      <c r="B40" s="26" t="s">
        <v>23</v>
      </c>
      <c r="C40" s="36" t="s">
        <v>1085</v>
      </c>
      <c r="D40" s="23" t="s">
        <v>1086</v>
      </c>
      <c r="E40" s="131">
        <v>0.6</v>
      </c>
      <c r="F40" s="94" t="s">
        <v>790</v>
      </c>
      <c r="G40" s="195">
        <v>14</v>
      </c>
      <c r="H40" s="291">
        <f t="shared" ref="H40:H57" si="4">G40*E40</f>
        <v>8.4</v>
      </c>
      <c r="I40" s="288">
        <v>3</v>
      </c>
      <c r="J40" s="289">
        <f t="shared" ref="J40:J57" si="5">IF(I40/H40&gt;=1,1,IF(I40/H40&lt;1,I40/H40))</f>
        <v>0.35714285714285715</v>
      </c>
      <c r="K40" s="3"/>
      <c r="L40" s="3"/>
      <c r="M40" s="3"/>
      <c r="N40" s="3"/>
      <c r="O40" s="3"/>
      <c r="P40" s="3"/>
      <c r="Q40" s="3"/>
      <c r="R40" s="3"/>
      <c r="S40" s="3"/>
      <c r="T40" s="3"/>
      <c r="U40" s="3"/>
      <c r="V40" s="3"/>
      <c r="W40" s="3"/>
    </row>
    <row r="41" spans="1:23" ht="34.5" customHeight="1" x14ac:dyDescent="0.35">
      <c r="A41" s="233"/>
      <c r="B41" s="26" t="s">
        <v>32</v>
      </c>
      <c r="C41" s="36" t="s">
        <v>1087</v>
      </c>
      <c r="D41" s="36" t="s">
        <v>1088</v>
      </c>
      <c r="E41" s="131">
        <v>0.9</v>
      </c>
      <c r="F41" s="94" t="s">
        <v>790</v>
      </c>
      <c r="G41" s="195">
        <v>14</v>
      </c>
      <c r="H41" s="291">
        <f t="shared" si="4"/>
        <v>12.6</v>
      </c>
      <c r="I41" s="288">
        <v>3</v>
      </c>
      <c r="J41" s="289">
        <f t="shared" si="5"/>
        <v>0.23809523809523811</v>
      </c>
      <c r="K41" s="3"/>
      <c r="L41" s="3"/>
      <c r="M41" s="3"/>
      <c r="N41" s="3"/>
      <c r="O41" s="3"/>
      <c r="P41" s="3"/>
      <c r="Q41" s="3"/>
      <c r="R41" s="3"/>
      <c r="S41" s="3"/>
      <c r="T41" s="3"/>
      <c r="U41" s="3"/>
      <c r="V41" s="3"/>
      <c r="W41" s="3"/>
    </row>
    <row r="42" spans="1:23" ht="93.75" customHeight="1" x14ac:dyDescent="0.35">
      <c r="A42" s="233"/>
      <c r="B42" s="26" t="s">
        <v>39</v>
      </c>
      <c r="C42" s="23" t="s">
        <v>1089</v>
      </c>
      <c r="D42" s="36" t="s">
        <v>1090</v>
      </c>
      <c r="E42" s="131">
        <v>0.7</v>
      </c>
      <c r="F42" s="94" t="s">
        <v>790</v>
      </c>
      <c r="G42" s="195">
        <v>14</v>
      </c>
      <c r="H42" s="291">
        <f t="shared" si="4"/>
        <v>9.7999999999999989</v>
      </c>
      <c r="I42" s="288">
        <v>3</v>
      </c>
      <c r="J42" s="289">
        <f t="shared" si="5"/>
        <v>0.30612244897959184</v>
      </c>
      <c r="K42" s="3"/>
      <c r="L42" s="3"/>
      <c r="M42" s="3"/>
      <c r="N42" s="3"/>
      <c r="O42" s="3"/>
      <c r="P42" s="3"/>
      <c r="Q42" s="3"/>
      <c r="R42" s="3"/>
      <c r="S42" s="3"/>
      <c r="T42" s="3"/>
      <c r="U42" s="3"/>
      <c r="V42" s="3"/>
      <c r="W42" s="3"/>
    </row>
    <row r="43" spans="1:23" ht="34.5" customHeight="1" x14ac:dyDescent="0.35">
      <c r="A43" s="233"/>
      <c r="B43" s="26" t="s">
        <v>46</v>
      </c>
      <c r="C43" s="23" t="s">
        <v>1091</v>
      </c>
      <c r="D43" s="23" t="s">
        <v>1092</v>
      </c>
      <c r="E43" s="131">
        <v>0.2</v>
      </c>
      <c r="F43" s="94" t="s">
        <v>790</v>
      </c>
      <c r="G43" s="195">
        <v>14</v>
      </c>
      <c r="H43" s="291">
        <f t="shared" si="4"/>
        <v>2.8000000000000003</v>
      </c>
      <c r="I43" s="288">
        <v>3</v>
      </c>
      <c r="J43" s="289">
        <f t="shared" si="5"/>
        <v>1</v>
      </c>
      <c r="K43" s="3"/>
      <c r="L43" s="3"/>
      <c r="M43" s="3"/>
      <c r="N43" s="3"/>
      <c r="O43" s="3"/>
      <c r="P43" s="3"/>
      <c r="Q43" s="3"/>
      <c r="R43" s="3"/>
      <c r="S43" s="3"/>
      <c r="T43" s="3"/>
      <c r="U43" s="3"/>
      <c r="V43" s="3"/>
      <c r="W43" s="3"/>
    </row>
    <row r="44" spans="1:23" ht="51" customHeight="1" x14ac:dyDescent="0.35">
      <c r="A44" s="233"/>
      <c r="B44" s="26" t="s">
        <v>53</v>
      </c>
      <c r="C44" s="23" t="s">
        <v>1093</v>
      </c>
      <c r="D44" s="23" t="s">
        <v>1094</v>
      </c>
      <c r="E44" s="131">
        <v>0.75</v>
      </c>
      <c r="F44" s="94" t="s">
        <v>790</v>
      </c>
      <c r="G44" s="195">
        <v>62</v>
      </c>
      <c r="H44" s="291">
        <f t="shared" si="4"/>
        <v>46.5</v>
      </c>
      <c r="I44" s="288">
        <v>6</v>
      </c>
      <c r="J44" s="289">
        <f t="shared" si="5"/>
        <v>0.12903225806451613</v>
      </c>
      <c r="K44" s="3"/>
      <c r="L44" s="3"/>
      <c r="M44" s="3"/>
      <c r="N44" s="3"/>
      <c r="O44" s="3"/>
      <c r="P44" s="3"/>
      <c r="Q44" s="3"/>
      <c r="R44" s="3"/>
      <c r="S44" s="3"/>
      <c r="T44" s="3"/>
      <c r="U44" s="3"/>
      <c r="V44" s="3"/>
      <c r="W44" s="3"/>
    </row>
    <row r="45" spans="1:23" ht="36" customHeight="1" x14ac:dyDescent="0.35">
      <c r="A45" s="233"/>
      <c r="B45" s="26" t="s">
        <v>58</v>
      </c>
      <c r="C45" s="23" t="s">
        <v>1095</v>
      </c>
      <c r="D45" s="23" t="s">
        <v>1096</v>
      </c>
      <c r="E45" s="131">
        <v>0.7</v>
      </c>
      <c r="F45" s="94" t="s">
        <v>790</v>
      </c>
      <c r="G45" s="195">
        <v>47</v>
      </c>
      <c r="H45" s="291">
        <f t="shared" si="4"/>
        <v>32.9</v>
      </c>
      <c r="I45" s="288">
        <v>6</v>
      </c>
      <c r="J45" s="289">
        <f t="shared" si="5"/>
        <v>0.18237082066869301</v>
      </c>
      <c r="K45" s="3"/>
      <c r="L45" s="3"/>
      <c r="M45" s="3"/>
      <c r="N45" s="3"/>
      <c r="O45" s="3"/>
      <c r="P45" s="3"/>
      <c r="Q45" s="3"/>
      <c r="R45" s="3"/>
      <c r="S45" s="3"/>
      <c r="T45" s="3"/>
      <c r="U45" s="3"/>
      <c r="V45" s="3"/>
      <c r="W45" s="3"/>
    </row>
    <row r="46" spans="1:23" ht="64.5" customHeight="1" x14ac:dyDescent="0.35">
      <c r="A46" s="233"/>
      <c r="B46" s="26" t="s">
        <v>201</v>
      </c>
      <c r="C46" s="23" t="s">
        <v>1097</v>
      </c>
      <c r="D46" s="23" t="s">
        <v>1098</v>
      </c>
      <c r="E46" s="131">
        <v>0.1</v>
      </c>
      <c r="F46" s="94" t="s">
        <v>790</v>
      </c>
      <c r="G46" s="195">
        <v>47</v>
      </c>
      <c r="H46" s="291">
        <f t="shared" si="4"/>
        <v>4.7</v>
      </c>
      <c r="I46" s="288">
        <v>6</v>
      </c>
      <c r="J46" s="289">
        <f t="shared" si="5"/>
        <v>1</v>
      </c>
      <c r="K46" s="3"/>
      <c r="L46" s="3"/>
      <c r="M46" s="3"/>
      <c r="N46" s="3"/>
      <c r="O46" s="3"/>
      <c r="P46" s="3"/>
      <c r="Q46" s="3"/>
      <c r="R46" s="3"/>
      <c r="S46" s="3"/>
      <c r="T46" s="3"/>
      <c r="U46" s="3"/>
      <c r="V46" s="3"/>
      <c r="W46" s="3"/>
    </row>
    <row r="47" spans="1:23" ht="38.25" customHeight="1" x14ac:dyDescent="0.35">
      <c r="A47" s="233"/>
      <c r="B47" s="26" t="s">
        <v>553</v>
      </c>
      <c r="C47" s="23" t="s">
        <v>1099</v>
      </c>
      <c r="D47" s="23" t="s">
        <v>1100</v>
      </c>
      <c r="E47" s="131">
        <v>0.85</v>
      </c>
      <c r="F47" s="94" t="s">
        <v>790</v>
      </c>
      <c r="G47" s="195">
        <v>45996</v>
      </c>
      <c r="H47" s="291">
        <f t="shared" si="4"/>
        <v>39096.6</v>
      </c>
      <c r="I47" s="288">
        <v>45996</v>
      </c>
      <c r="J47" s="289">
        <f t="shared" si="5"/>
        <v>1</v>
      </c>
      <c r="K47" s="3"/>
      <c r="L47" s="3"/>
      <c r="M47" s="3"/>
      <c r="N47" s="3"/>
      <c r="O47" s="3"/>
      <c r="P47" s="3"/>
      <c r="Q47" s="3"/>
      <c r="R47" s="3"/>
      <c r="S47" s="3"/>
      <c r="T47" s="3"/>
      <c r="U47" s="3"/>
      <c r="V47" s="3"/>
      <c r="W47" s="3"/>
    </row>
    <row r="48" spans="1:23" ht="28.5" customHeight="1" x14ac:dyDescent="0.35">
      <c r="A48" s="233"/>
      <c r="B48" s="26" t="s">
        <v>561</v>
      </c>
      <c r="C48" s="23" t="s">
        <v>1101</v>
      </c>
      <c r="D48" s="23" t="s">
        <v>1102</v>
      </c>
      <c r="E48" s="131">
        <v>0.2</v>
      </c>
      <c r="F48" s="94" t="s">
        <v>790</v>
      </c>
      <c r="G48" s="195">
        <v>4</v>
      </c>
      <c r="H48" s="291">
        <f t="shared" si="4"/>
        <v>0.8</v>
      </c>
      <c r="I48" s="288">
        <v>1</v>
      </c>
      <c r="J48" s="289">
        <f t="shared" si="5"/>
        <v>1</v>
      </c>
      <c r="K48" s="3"/>
      <c r="L48" s="3"/>
      <c r="M48" s="3"/>
      <c r="N48" s="3"/>
      <c r="O48" s="3"/>
      <c r="P48" s="3"/>
      <c r="Q48" s="3"/>
      <c r="R48" s="3"/>
      <c r="S48" s="3"/>
      <c r="T48" s="3"/>
      <c r="U48" s="3"/>
      <c r="V48" s="3"/>
      <c r="W48" s="3"/>
    </row>
    <row r="49" spans="1:23" ht="39" customHeight="1" x14ac:dyDescent="0.35">
      <c r="A49" s="233"/>
      <c r="B49" s="26" t="s">
        <v>569</v>
      </c>
      <c r="C49" s="22" t="s">
        <v>1103</v>
      </c>
      <c r="D49" s="22" t="s">
        <v>1104</v>
      </c>
      <c r="E49" s="131">
        <v>0.3</v>
      </c>
      <c r="F49" s="94" t="s">
        <v>790</v>
      </c>
      <c r="G49" s="195">
        <v>4</v>
      </c>
      <c r="H49" s="291">
        <f t="shared" si="4"/>
        <v>1.2</v>
      </c>
      <c r="I49" s="288">
        <v>1</v>
      </c>
      <c r="J49" s="289">
        <f t="shared" si="5"/>
        <v>0.83333333333333337</v>
      </c>
      <c r="K49" s="3"/>
      <c r="L49" s="3"/>
      <c r="M49" s="3"/>
      <c r="N49" s="3"/>
      <c r="O49" s="3"/>
      <c r="P49" s="3"/>
      <c r="Q49" s="3"/>
      <c r="R49" s="3"/>
      <c r="S49" s="3"/>
      <c r="T49" s="3"/>
      <c r="U49" s="3"/>
      <c r="V49" s="3"/>
      <c r="W49" s="3"/>
    </row>
    <row r="50" spans="1:23" ht="40.5" customHeight="1" x14ac:dyDescent="0.35">
      <c r="A50" s="233"/>
      <c r="B50" s="26" t="s">
        <v>577</v>
      </c>
      <c r="C50" s="23" t="s">
        <v>1105</v>
      </c>
      <c r="D50" s="23" t="s">
        <v>1106</v>
      </c>
      <c r="E50" s="131">
        <v>1</v>
      </c>
      <c r="F50" s="94" t="s">
        <v>790</v>
      </c>
      <c r="G50" s="195">
        <v>12</v>
      </c>
      <c r="H50" s="291">
        <f t="shared" si="4"/>
        <v>12</v>
      </c>
      <c r="I50" s="288">
        <v>3</v>
      </c>
      <c r="J50" s="289">
        <f t="shared" si="5"/>
        <v>0.25</v>
      </c>
      <c r="K50" s="3"/>
      <c r="L50" s="3"/>
      <c r="M50" s="3"/>
      <c r="N50" s="3"/>
      <c r="O50" s="3"/>
      <c r="P50" s="3"/>
      <c r="Q50" s="3"/>
      <c r="R50" s="3"/>
      <c r="S50" s="3"/>
      <c r="T50" s="3"/>
      <c r="U50" s="3"/>
      <c r="V50" s="3"/>
      <c r="W50" s="3"/>
    </row>
    <row r="51" spans="1:23" ht="54" customHeight="1" x14ac:dyDescent="0.35">
      <c r="A51" s="233"/>
      <c r="B51" s="26" t="s">
        <v>585</v>
      </c>
      <c r="C51" s="23" t="s">
        <v>1107</v>
      </c>
      <c r="D51" s="23" t="s">
        <v>1108</v>
      </c>
      <c r="E51" s="131">
        <v>1</v>
      </c>
      <c r="F51" s="94" t="s">
        <v>790</v>
      </c>
      <c r="G51" s="195">
        <v>12</v>
      </c>
      <c r="H51" s="291">
        <f t="shared" si="4"/>
        <v>12</v>
      </c>
      <c r="I51" s="288">
        <v>3</v>
      </c>
      <c r="J51" s="289">
        <f t="shared" si="5"/>
        <v>0.25</v>
      </c>
      <c r="K51" s="3"/>
      <c r="L51" s="3"/>
      <c r="M51" s="3"/>
      <c r="N51" s="3"/>
      <c r="O51" s="3"/>
      <c r="P51" s="3"/>
      <c r="Q51" s="3"/>
      <c r="R51" s="3"/>
      <c r="S51" s="3"/>
      <c r="T51" s="3"/>
      <c r="U51" s="3"/>
      <c r="V51" s="3"/>
      <c r="W51" s="3"/>
    </row>
    <row r="52" spans="1:23" ht="30" customHeight="1" x14ac:dyDescent="0.35">
      <c r="A52" s="233"/>
      <c r="B52" s="26" t="s">
        <v>593</v>
      </c>
      <c r="C52" s="36" t="s">
        <v>1109</v>
      </c>
      <c r="D52" s="36" t="s">
        <v>1110</v>
      </c>
      <c r="E52" s="131">
        <v>0.75</v>
      </c>
      <c r="F52" s="94" t="s">
        <v>790</v>
      </c>
      <c r="G52" s="195">
        <v>40</v>
      </c>
      <c r="H52" s="291">
        <f t="shared" si="4"/>
        <v>30</v>
      </c>
      <c r="I52" s="288">
        <v>5</v>
      </c>
      <c r="J52" s="289">
        <f t="shared" si="5"/>
        <v>0.16666666666666666</v>
      </c>
      <c r="K52" s="3"/>
      <c r="L52" s="3"/>
      <c r="M52" s="3"/>
      <c r="N52" s="3"/>
      <c r="O52" s="3"/>
      <c r="P52" s="3"/>
      <c r="Q52" s="3"/>
      <c r="R52" s="3"/>
      <c r="S52" s="3"/>
      <c r="T52" s="3"/>
      <c r="U52" s="3"/>
      <c r="V52" s="3"/>
      <c r="W52" s="3"/>
    </row>
    <row r="53" spans="1:23" ht="38.25" customHeight="1" x14ac:dyDescent="0.35">
      <c r="A53" s="233"/>
      <c r="B53" s="26" t="s">
        <v>601</v>
      </c>
      <c r="C53" s="36" t="s">
        <v>1111</v>
      </c>
      <c r="D53" s="36" t="s">
        <v>1112</v>
      </c>
      <c r="E53" s="131">
        <v>0.3</v>
      </c>
      <c r="F53" s="94" t="s">
        <v>790</v>
      </c>
      <c r="G53" s="195">
        <v>40</v>
      </c>
      <c r="H53" s="291">
        <f t="shared" si="4"/>
        <v>12</v>
      </c>
      <c r="I53" s="288">
        <v>3</v>
      </c>
      <c r="J53" s="289">
        <f t="shared" si="5"/>
        <v>0.25</v>
      </c>
      <c r="K53" s="3"/>
      <c r="L53" s="3"/>
      <c r="M53" s="3"/>
      <c r="N53" s="3"/>
      <c r="O53" s="3"/>
      <c r="P53" s="3"/>
      <c r="Q53" s="3"/>
      <c r="R53" s="3"/>
      <c r="S53" s="3"/>
      <c r="T53" s="3"/>
      <c r="U53" s="3"/>
      <c r="V53" s="3"/>
      <c r="W53" s="3"/>
    </row>
    <row r="54" spans="1:23" ht="36" customHeight="1" x14ac:dyDescent="0.35">
      <c r="A54" s="304"/>
      <c r="B54" s="26" t="s">
        <v>609</v>
      </c>
      <c r="C54" s="22" t="s">
        <v>1113</v>
      </c>
      <c r="D54" s="22" t="s">
        <v>1114</v>
      </c>
      <c r="E54" s="131">
        <v>0.1</v>
      </c>
      <c r="F54" s="94" t="s">
        <v>790</v>
      </c>
      <c r="G54" s="195">
        <v>4</v>
      </c>
      <c r="H54" s="291">
        <f t="shared" si="4"/>
        <v>0.4</v>
      </c>
      <c r="I54" s="288">
        <v>0</v>
      </c>
      <c r="J54" s="289">
        <f t="shared" si="5"/>
        <v>0</v>
      </c>
      <c r="K54" s="3"/>
      <c r="L54" s="3"/>
      <c r="M54" s="3"/>
      <c r="N54" s="3"/>
      <c r="O54" s="3"/>
      <c r="P54" s="3"/>
      <c r="Q54" s="3"/>
      <c r="R54" s="3"/>
      <c r="S54" s="3"/>
      <c r="T54" s="3"/>
      <c r="U54" s="3"/>
      <c r="V54" s="3"/>
      <c r="W54" s="3"/>
    </row>
    <row r="55" spans="1:23" ht="37.5" customHeight="1" x14ac:dyDescent="0.35">
      <c r="A55" s="304"/>
      <c r="B55" s="26" t="s">
        <v>617</v>
      </c>
      <c r="C55" s="22" t="s">
        <v>1115</v>
      </c>
      <c r="D55" s="22" t="s">
        <v>1116</v>
      </c>
      <c r="E55" s="131">
        <v>0.1</v>
      </c>
      <c r="F55" s="94" t="s">
        <v>790</v>
      </c>
      <c r="G55" s="195">
        <v>1412</v>
      </c>
      <c r="H55" s="291">
        <f t="shared" si="4"/>
        <v>141.20000000000002</v>
      </c>
      <c r="I55" s="288">
        <v>33</v>
      </c>
      <c r="J55" s="289">
        <f t="shared" si="5"/>
        <v>0.23371104815864019</v>
      </c>
      <c r="K55" s="3"/>
      <c r="L55" s="3"/>
      <c r="M55" s="3"/>
      <c r="N55" s="3"/>
      <c r="O55" s="3"/>
      <c r="P55" s="3"/>
      <c r="Q55" s="3"/>
      <c r="R55" s="3"/>
      <c r="S55" s="3"/>
      <c r="T55" s="3"/>
      <c r="U55" s="3"/>
      <c r="V55" s="3"/>
      <c r="W55" s="3"/>
    </row>
    <row r="56" spans="1:23" ht="66.75" customHeight="1" x14ac:dyDescent="0.35">
      <c r="A56" s="304"/>
      <c r="B56" s="26" t="s">
        <v>624</v>
      </c>
      <c r="C56" s="22" t="s">
        <v>1117</v>
      </c>
      <c r="D56" s="22" t="s">
        <v>1118</v>
      </c>
      <c r="E56" s="131">
        <v>0.2</v>
      </c>
      <c r="F56" s="94" t="s">
        <v>790</v>
      </c>
      <c r="G56" s="195">
        <v>135</v>
      </c>
      <c r="H56" s="291">
        <f t="shared" si="4"/>
        <v>27</v>
      </c>
      <c r="I56" s="288">
        <v>9</v>
      </c>
      <c r="J56" s="289">
        <f t="shared" si="5"/>
        <v>0.33333333333333331</v>
      </c>
      <c r="K56" s="3"/>
      <c r="L56" s="3"/>
      <c r="M56" s="3"/>
      <c r="N56" s="3"/>
      <c r="O56" s="3"/>
      <c r="P56" s="3"/>
      <c r="Q56" s="3"/>
      <c r="R56" s="3"/>
      <c r="S56" s="3"/>
      <c r="T56" s="3"/>
      <c r="U56" s="3"/>
      <c r="V56" s="3"/>
      <c r="W56" s="3"/>
    </row>
    <row r="57" spans="1:23" ht="54" customHeight="1" x14ac:dyDescent="0.35">
      <c r="A57" s="304"/>
      <c r="B57" s="26" t="s">
        <v>1078</v>
      </c>
      <c r="C57" s="22" t="s">
        <v>1119</v>
      </c>
      <c r="D57" s="22" t="s">
        <v>1120</v>
      </c>
      <c r="E57" s="131">
        <v>0.4</v>
      </c>
      <c r="F57" s="94" t="s">
        <v>790</v>
      </c>
      <c r="G57" s="195">
        <v>37</v>
      </c>
      <c r="H57" s="291">
        <f t="shared" si="4"/>
        <v>14.8</v>
      </c>
      <c r="I57" s="288">
        <v>9</v>
      </c>
      <c r="J57" s="289">
        <f t="shared" si="5"/>
        <v>0.60810810810810811</v>
      </c>
      <c r="K57" s="3"/>
      <c r="L57" s="3"/>
      <c r="M57" s="3"/>
      <c r="N57" s="3"/>
      <c r="O57" s="3"/>
      <c r="P57" s="3"/>
      <c r="Q57" s="3"/>
      <c r="R57" s="3"/>
      <c r="S57" s="3"/>
      <c r="T57" s="3"/>
      <c r="U57" s="3"/>
      <c r="V57" s="3"/>
      <c r="W57" s="3"/>
    </row>
    <row r="58" spans="1:23" ht="15.75" customHeight="1" x14ac:dyDescent="0.35">
      <c r="A58" s="3"/>
      <c r="B58" s="5"/>
      <c r="C58" s="3"/>
      <c r="D58" s="3"/>
      <c r="E58" s="3"/>
      <c r="F58" s="3"/>
      <c r="G58" s="195"/>
      <c r="H58" s="273"/>
      <c r="I58" s="273"/>
      <c r="J58" s="274"/>
      <c r="K58" s="3"/>
      <c r="L58" s="3"/>
      <c r="M58" s="3"/>
      <c r="N58" s="3"/>
      <c r="O58" s="3"/>
      <c r="P58" s="3"/>
      <c r="Q58" s="3"/>
      <c r="R58" s="3"/>
      <c r="S58" s="3"/>
      <c r="T58" s="3"/>
      <c r="U58" s="3"/>
      <c r="V58" s="3"/>
      <c r="W58" s="3"/>
    </row>
    <row r="59" spans="1:23" ht="15.75" customHeight="1" x14ac:dyDescent="0.35">
      <c r="A59" s="3"/>
      <c r="B59" s="186"/>
      <c r="C59" s="187" t="s">
        <v>1121</v>
      </c>
      <c r="D59" s="188"/>
      <c r="E59" s="189"/>
      <c r="F59" s="188"/>
      <c r="G59" s="7"/>
      <c r="H59" s="7"/>
      <c r="I59" s="7"/>
      <c r="J59" s="192"/>
      <c r="K59" s="3"/>
      <c r="L59" s="3"/>
      <c r="M59" s="3"/>
      <c r="N59" s="3"/>
      <c r="O59" s="3"/>
      <c r="P59" s="3"/>
      <c r="Q59" s="3"/>
      <c r="R59" s="3"/>
      <c r="S59" s="3"/>
      <c r="T59" s="3"/>
      <c r="U59" s="3"/>
      <c r="V59" s="3"/>
      <c r="W59" s="3"/>
    </row>
    <row r="60" spans="1:23" ht="15.75" customHeight="1" x14ac:dyDescent="0.35">
      <c r="A60" s="3"/>
      <c r="B60" s="186"/>
      <c r="C60" s="7" t="s">
        <v>753</v>
      </c>
      <c r="D60" s="7" t="s">
        <v>921</v>
      </c>
      <c r="E60" s="190"/>
      <c r="F60" s="188"/>
      <c r="G60" s="7"/>
      <c r="H60" s="7"/>
      <c r="I60" s="7"/>
      <c r="J60" s="192"/>
      <c r="K60" s="3"/>
      <c r="L60" s="3"/>
      <c r="M60" s="3"/>
      <c r="N60" s="3"/>
      <c r="O60" s="3"/>
      <c r="P60" s="3"/>
      <c r="Q60" s="3"/>
      <c r="R60" s="3"/>
      <c r="S60" s="3"/>
      <c r="T60" s="3"/>
      <c r="U60" s="3"/>
      <c r="V60" s="3"/>
      <c r="W60" s="3"/>
    </row>
    <row r="61" spans="1:23" ht="15.75" customHeight="1" x14ac:dyDescent="0.35">
      <c r="A61" s="3"/>
      <c r="B61" s="186"/>
      <c r="C61" s="7" t="s">
        <v>754</v>
      </c>
      <c r="D61" s="7" t="s">
        <v>922</v>
      </c>
      <c r="E61" s="191"/>
      <c r="F61" s="188"/>
      <c r="G61" s="7"/>
      <c r="H61" s="7"/>
      <c r="I61" s="7"/>
      <c r="J61" s="192"/>
      <c r="K61" s="3"/>
      <c r="L61" s="3"/>
      <c r="M61" s="3"/>
      <c r="N61" s="3"/>
      <c r="O61" s="3"/>
      <c r="P61" s="3"/>
      <c r="Q61" s="3"/>
      <c r="R61" s="3"/>
      <c r="S61" s="3"/>
      <c r="T61" s="3"/>
      <c r="U61" s="3"/>
      <c r="V61" s="3"/>
      <c r="W61" s="3"/>
    </row>
    <row r="62" spans="1:23" ht="15.75" customHeight="1" x14ac:dyDescent="0.35">
      <c r="A62" s="3"/>
      <c r="B62" s="186"/>
      <c r="C62" s="7" t="s">
        <v>755</v>
      </c>
      <c r="D62" s="7" t="s">
        <v>923</v>
      </c>
      <c r="E62" s="190"/>
      <c r="F62" s="188"/>
      <c r="G62" s="7"/>
      <c r="H62" s="7"/>
      <c r="I62" s="7"/>
      <c r="J62" s="192"/>
      <c r="K62" s="3"/>
      <c r="L62" s="3"/>
      <c r="M62" s="3"/>
      <c r="N62" s="3"/>
      <c r="O62" s="3"/>
      <c r="P62" s="3"/>
      <c r="Q62" s="3"/>
      <c r="R62" s="3"/>
      <c r="S62" s="3"/>
      <c r="T62" s="3"/>
      <c r="U62" s="3"/>
      <c r="V62" s="3"/>
      <c r="W62" s="3"/>
    </row>
    <row r="63" spans="1:23" ht="15.75" customHeight="1" x14ac:dyDescent="0.35">
      <c r="A63" s="3"/>
      <c r="B63" s="186"/>
      <c r="C63" s="188"/>
      <c r="D63" s="188"/>
      <c r="E63" s="189"/>
      <c r="F63" s="188"/>
      <c r="G63" s="7"/>
      <c r="H63" s="7"/>
      <c r="I63" s="7"/>
      <c r="J63" s="192"/>
      <c r="K63" s="3"/>
      <c r="L63" s="3"/>
      <c r="M63" s="3"/>
      <c r="N63" s="3"/>
      <c r="O63" s="3"/>
      <c r="P63" s="3"/>
      <c r="Q63" s="3"/>
      <c r="R63" s="3"/>
      <c r="S63" s="3"/>
      <c r="T63" s="3"/>
      <c r="U63" s="3"/>
      <c r="V63" s="3"/>
      <c r="W63" s="3"/>
    </row>
    <row r="64" spans="1:23" ht="15.75" customHeight="1" x14ac:dyDescent="0.35">
      <c r="A64" s="3"/>
      <c r="B64" s="185" t="s">
        <v>924</v>
      </c>
      <c r="C64" s="192" t="s">
        <v>925</v>
      </c>
      <c r="D64" s="188"/>
      <c r="E64" s="188"/>
      <c r="F64" s="192"/>
      <c r="G64" s="7"/>
      <c r="H64" s="7"/>
      <c r="I64" s="7"/>
      <c r="J64" s="192"/>
      <c r="K64" s="3"/>
      <c r="L64" s="3"/>
      <c r="M64" s="3"/>
      <c r="N64" s="3"/>
      <c r="O64" s="3"/>
      <c r="P64" s="3"/>
      <c r="Q64" s="3"/>
      <c r="R64" s="3"/>
      <c r="S64" s="3"/>
      <c r="T64" s="3"/>
      <c r="U64" s="3"/>
      <c r="V64" s="3"/>
      <c r="W64" s="3"/>
    </row>
    <row r="65" spans="1:23" ht="15.75" customHeight="1" x14ac:dyDescent="0.35">
      <c r="A65" s="3"/>
      <c r="B65" s="193">
        <v>2</v>
      </c>
      <c r="C65" s="351" t="s">
        <v>1122</v>
      </c>
      <c r="D65" s="340"/>
      <c r="E65" s="340"/>
      <c r="F65" s="340"/>
      <c r="G65" s="340"/>
      <c r="H65" s="340"/>
      <c r="I65" s="340"/>
      <c r="J65" s="333"/>
      <c r="K65" s="3"/>
      <c r="L65" s="3"/>
      <c r="M65" s="3"/>
      <c r="N65" s="3"/>
      <c r="O65" s="3"/>
      <c r="P65" s="3"/>
      <c r="Q65" s="3"/>
      <c r="R65" s="3"/>
      <c r="S65" s="3"/>
      <c r="T65" s="3"/>
      <c r="U65" s="3"/>
      <c r="V65" s="3"/>
      <c r="W65" s="3"/>
    </row>
    <row r="66" spans="1:23" ht="15.75" customHeight="1" x14ac:dyDescent="0.35">
      <c r="A66" s="3"/>
      <c r="B66" s="193">
        <v>3</v>
      </c>
      <c r="C66" s="194" t="s">
        <v>1123</v>
      </c>
      <c r="D66" s="192"/>
      <c r="E66" s="192"/>
      <c r="F66" s="192"/>
      <c r="G66" s="7"/>
      <c r="H66" s="7"/>
      <c r="I66" s="7"/>
      <c r="J66" s="192"/>
      <c r="K66" s="3"/>
      <c r="L66" s="3"/>
      <c r="M66" s="3"/>
      <c r="N66" s="3"/>
      <c r="O66" s="3"/>
      <c r="P66" s="3"/>
      <c r="Q66" s="3"/>
      <c r="R66" s="3"/>
      <c r="S66" s="3"/>
      <c r="T66" s="3"/>
      <c r="U66" s="3"/>
      <c r="V66" s="3"/>
      <c r="W66" s="3"/>
    </row>
    <row r="67" spans="1:23" ht="15.75" customHeight="1" x14ac:dyDescent="0.35">
      <c r="A67" s="3"/>
      <c r="B67" s="193">
        <v>4</v>
      </c>
      <c r="C67" s="194" t="s">
        <v>1124</v>
      </c>
      <c r="D67" s="192"/>
      <c r="E67" s="192"/>
      <c r="F67" s="192"/>
      <c r="G67" s="7"/>
      <c r="H67" s="7"/>
      <c r="I67" s="7"/>
      <c r="J67" s="192"/>
      <c r="K67" s="3"/>
      <c r="L67" s="3"/>
      <c r="M67" s="3"/>
      <c r="N67" s="3"/>
      <c r="O67" s="3"/>
      <c r="P67" s="3"/>
      <c r="Q67" s="3"/>
      <c r="R67" s="3"/>
      <c r="S67" s="3"/>
      <c r="T67" s="3"/>
      <c r="U67" s="3"/>
      <c r="V67" s="3"/>
      <c r="W67" s="3"/>
    </row>
    <row r="68" spans="1:23" ht="15.75" customHeight="1" x14ac:dyDescent="0.35">
      <c r="A68" s="3"/>
      <c r="B68" s="193">
        <v>5</v>
      </c>
      <c r="C68" s="194" t="s">
        <v>1125</v>
      </c>
      <c r="D68" s="192"/>
      <c r="E68" s="192"/>
      <c r="F68" s="192"/>
      <c r="G68" s="7"/>
      <c r="H68" s="7"/>
      <c r="I68" s="7"/>
      <c r="J68" s="192"/>
      <c r="K68" s="3"/>
      <c r="L68" s="3"/>
      <c r="M68" s="3"/>
      <c r="N68" s="3"/>
      <c r="O68" s="3"/>
      <c r="P68" s="3"/>
      <c r="Q68" s="3"/>
      <c r="R68" s="3"/>
      <c r="S68" s="3"/>
      <c r="T68" s="3"/>
      <c r="U68" s="3"/>
      <c r="V68" s="3"/>
      <c r="W68" s="3"/>
    </row>
    <row r="69" spans="1:23" ht="15.75" customHeight="1" x14ac:dyDescent="0.35">
      <c r="A69" s="3"/>
      <c r="B69" s="193">
        <v>6</v>
      </c>
      <c r="C69" s="194" t="s">
        <v>1126</v>
      </c>
      <c r="D69" s="192"/>
      <c r="E69" s="192"/>
      <c r="F69" s="192"/>
      <c r="G69" s="7"/>
      <c r="H69" s="7"/>
      <c r="I69" s="7"/>
      <c r="J69" s="192"/>
      <c r="K69" s="3"/>
      <c r="L69" s="3"/>
      <c r="M69" s="3"/>
      <c r="N69" s="3"/>
      <c r="O69" s="3"/>
      <c r="P69" s="3"/>
      <c r="Q69" s="3"/>
      <c r="R69" s="3"/>
      <c r="S69" s="3"/>
      <c r="T69" s="3"/>
      <c r="U69" s="3"/>
      <c r="V69" s="3"/>
      <c r="W69" s="3"/>
    </row>
    <row r="70" spans="1:23" ht="15.75" customHeight="1" x14ac:dyDescent="0.35">
      <c r="A70" s="3"/>
      <c r="B70" s="193">
        <v>7</v>
      </c>
      <c r="C70" s="351" t="s">
        <v>1127</v>
      </c>
      <c r="D70" s="340"/>
      <c r="E70" s="340"/>
      <c r="F70" s="340"/>
      <c r="G70" s="340"/>
      <c r="H70" s="340"/>
      <c r="I70" s="340"/>
      <c r="J70" s="333"/>
      <c r="K70" s="3"/>
      <c r="L70" s="3"/>
      <c r="M70" s="3"/>
      <c r="N70" s="3"/>
      <c r="O70" s="3"/>
      <c r="P70" s="3"/>
      <c r="Q70" s="3"/>
      <c r="R70" s="3"/>
      <c r="S70" s="3"/>
      <c r="T70" s="3"/>
      <c r="U70" s="3"/>
      <c r="V70" s="3"/>
      <c r="W70" s="3"/>
    </row>
    <row r="71" spans="1:23" ht="15.75" customHeight="1" x14ac:dyDescent="0.35">
      <c r="A71" s="3"/>
      <c r="B71" s="193">
        <v>8</v>
      </c>
      <c r="C71" s="194" t="s">
        <v>1128</v>
      </c>
      <c r="D71" s="188"/>
      <c r="E71" s="188"/>
      <c r="F71" s="188"/>
      <c r="G71" s="7"/>
      <c r="H71" s="7"/>
      <c r="I71" s="7"/>
      <c r="J71" s="192"/>
      <c r="K71" s="3"/>
      <c r="L71" s="3"/>
      <c r="M71" s="3"/>
      <c r="N71" s="3"/>
      <c r="O71" s="3"/>
      <c r="P71" s="3"/>
      <c r="Q71" s="3"/>
      <c r="R71" s="3"/>
      <c r="S71" s="3"/>
      <c r="T71" s="3"/>
      <c r="U71" s="3"/>
      <c r="V71" s="3"/>
      <c r="W71" s="3"/>
    </row>
    <row r="72" spans="1:23" ht="15.75" customHeight="1" x14ac:dyDescent="0.35">
      <c r="A72" s="3"/>
      <c r="B72" s="193">
        <v>9</v>
      </c>
      <c r="C72" s="194" t="s">
        <v>1129</v>
      </c>
      <c r="D72" s="188"/>
      <c r="E72" s="188"/>
      <c r="F72" s="188"/>
      <c r="G72" s="7"/>
      <c r="H72" s="7"/>
      <c r="I72" s="7"/>
      <c r="J72" s="192"/>
      <c r="K72" s="3"/>
      <c r="L72" s="3"/>
      <c r="M72" s="3"/>
      <c r="N72" s="3"/>
      <c r="O72" s="3"/>
      <c r="P72" s="3"/>
      <c r="Q72" s="3"/>
      <c r="R72" s="3"/>
      <c r="S72" s="3"/>
      <c r="T72" s="3"/>
      <c r="U72" s="3"/>
      <c r="V72" s="3"/>
      <c r="W72" s="3"/>
    </row>
    <row r="73" spans="1:23" ht="15.75" customHeight="1" x14ac:dyDescent="0.35">
      <c r="A73" s="3"/>
      <c r="B73" s="5"/>
      <c r="C73" s="3"/>
      <c r="D73" s="3"/>
      <c r="E73" s="3"/>
      <c r="F73" s="3"/>
      <c r="G73" s="273"/>
      <c r="H73" s="273"/>
      <c r="I73" s="273"/>
      <c r="J73" s="274"/>
      <c r="K73" s="3"/>
      <c r="L73" s="3"/>
      <c r="M73" s="3"/>
      <c r="N73" s="3"/>
      <c r="O73" s="3"/>
      <c r="P73" s="3"/>
      <c r="Q73" s="3"/>
      <c r="R73" s="3"/>
      <c r="S73" s="3"/>
      <c r="T73" s="3"/>
      <c r="U73" s="3"/>
      <c r="V73" s="3"/>
      <c r="W73" s="3"/>
    </row>
    <row r="74" spans="1:23" ht="15.75" customHeight="1" x14ac:dyDescent="0.35">
      <c r="A74" s="3"/>
      <c r="B74" s="5"/>
      <c r="C74" s="3"/>
      <c r="D74" s="3"/>
      <c r="E74" s="3"/>
      <c r="F74" s="3"/>
      <c r="G74" s="273"/>
      <c r="H74" s="273"/>
      <c r="I74" s="273"/>
      <c r="J74" s="274"/>
      <c r="K74" s="3"/>
      <c r="L74" s="3"/>
      <c r="M74" s="3"/>
      <c r="N74" s="3"/>
      <c r="O74" s="3"/>
      <c r="P74" s="3"/>
      <c r="Q74" s="3"/>
      <c r="R74" s="3"/>
      <c r="S74" s="3"/>
      <c r="T74" s="3"/>
      <c r="U74" s="3"/>
      <c r="V74" s="3"/>
      <c r="W74" s="3"/>
    </row>
    <row r="75" spans="1:23" ht="15.75" customHeight="1" x14ac:dyDescent="0.35">
      <c r="A75" s="3"/>
      <c r="B75" s="5"/>
      <c r="C75" s="3"/>
      <c r="D75" s="3"/>
      <c r="E75" s="3"/>
      <c r="F75" s="3"/>
      <c r="G75" s="273"/>
      <c r="H75" s="273"/>
      <c r="I75" s="273"/>
      <c r="J75" s="274"/>
      <c r="K75" s="3"/>
      <c r="L75" s="3"/>
      <c r="M75" s="3"/>
      <c r="N75" s="3"/>
      <c r="O75" s="3"/>
      <c r="P75" s="3"/>
      <c r="Q75" s="3"/>
      <c r="R75" s="3"/>
      <c r="S75" s="3"/>
      <c r="T75" s="3"/>
      <c r="U75" s="3"/>
      <c r="V75" s="3"/>
      <c r="W75" s="3"/>
    </row>
    <row r="76" spans="1:23" ht="15.75" customHeight="1" x14ac:dyDescent="0.35">
      <c r="A76" s="3"/>
      <c r="B76" s="5"/>
      <c r="C76" s="3"/>
      <c r="D76" s="3"/>
      <c r="E76" s="3"/>
      <c r="F76" s="3"/>
      <c r="G76" s="273"/>
      <c r="H76" s="273"/>
      <c r="I76" s="273"/>
      <c r="J76" s="274"/>
      <c r="K76" s="3"/>
      <c r="L76" s="3"/>
      <c r="M76" s="3"/>
      <c r="N76" s="3"/>
      <c r="O76" s="3"/>
      <c r="P76" s="3"/>
      <c r="Q76" s="3"/>
      <c r="R76" s="3"/>
      <c r="S76" s="3"/>
      <c r="T76" s="3"/>
      <c r="U76" s="3"/>
      <c r="V76" s="3"/>
      <c r="W76" s="3"/>
    </row>
    <row r="77" spans="1:23" ht="15.75" customHeight="1" x14ac:dyDescent="0.35">
      <c r="A77" s="3"/>
      <c r="B77" s="5"/>
      <c r="C77" s="3"/>
      <c r="D77" s="3"/>
      <c r="E77" s="3"/>
      <c r="F77" s="3"/>
      <c r="G77" s="273"/>
      <c r="H77" s="273"/>
      <c r="I77" s="273"/>
      <c r="J77" s="274"/>
      <c r="K77" s="3"/>
      <c r="L77" s="3"/>
      <c r="M77" s="3"/>
      <c r="N77" s="3"/>
      <c r="O77" s="3"/>
      <c r="P77" s="3"/>
      <c r="Q77" s="3"/>
      <c r="R77" s="3"/>
      <c r="S77" s="3"/>
      <c r="T77" s="3"/>
      <c r="U77" s="3"/>
      <c r="V77" s="3"/>
      <c r="W77" s="3"/>
    </row>
    <row r="78" spans="1:23" ht="15.75" customHeight="1" x14ac:dyDescent="0.35">
      <c r="A78" s="3"/>
      <c r="B78" s="5"/>
      <c r="C78" s="3"/>
      <c r="D78" s="3"/>
      <c r="E78" s="3"/>
      <c r="F78" s="3"/>
      <c r="G78" s="273"/>
      <c r="H78" s="273"/>
      <c r="I78" s="273"/>
      <c r="J78" s="274"/>
      <c r="K78" s="3"/>
      <c r="L78" s="3"/>
      <c r="M78" s="3"/>
      <c r="N78" s="3"/>
      <c r="O78" s="3"/>
      <c r="P78" s="3"/>
      <c r="Q78" s="3"/>
      <c r="R78" s="3"/>
      <c r="S78" s="3"/>
      <c r="T78" s="3"/>
      <c r="U78" s="3"/>
      <c r="V78" s="3"/>
      <c r="W78" s="3"/>
    </row>
    <row r="79" spans="1:23" ht="15.75" customHeight="1" x14ac:dyDescent="0.35">
      <c r="A79" s="3"/>
      <c r="B79" s="5"/>
      <c r="C79" s="3"/>
      <c r="D79" s="3"/>
      <c r="E79" s="3"/>
      <c r="F79" s="3"/>
      <c r="G79" s="273"/>
      <c r="H79" s="273"/>
      <c r="I79" s="273"/>
      <c r="J79" s="274"/>
      <c r="K79" s="3"/>
      <c r="L79" s="3"/>
      <c r="M79" s="3"/>
      <c r="N79" s="3"/>
      <c r="O79" s="3"/>
      <c r="P79" s="3"/>
      <c r="Q79" s="3"/>
      <c r="R79" s="3"/>
      <c r="S79" s="3"/>
      <c r="T79" s="3"/>
      <c r="U79" s="3"/>
      <c r="V79" s="3"/>
      <c r="W79" s="3"/>
    </row>
    <row r="80" spans="1:23" ht="15.75" customHeight="1" x14ac:dyDescent="0.35">
      <c r="A80" s="3"/>
      <c r="B80" s="5"/>
      <c r="C80" s="3"/>
      <c r="D80" s="3"/>
      <c r="E80" s="3"/>
      <c r="F80" s="3"/>
      <c r="G80" s="273"/>
      <c r="H80" s="273"/>
      <c r="I80" s="273"/>
      <c r="J80" s="274"/>
      <c r="K80" s="3"/>
      <c r="L80" s="3"/>
      <c r="M80" s="3"/>
      <c r="N80" s="3"/>
      <c r="O80" s="3"/>
      <c r="P80" s="3"/>
      <c r="Q80" s="3"/>
      <c r="R80" s="3"/>
      <c r="S80" s="3"/>
      <c r="T80" s="3"/>
      <c r="U80" s="3"/>
      <c r="V80" s="3"/>
      <c r="W80" s="3"/>
    </row>
    <row r="81" spans="1:23" ht="15.75" customHeight="1" x14ac:dyDescent="0.35">
      <c r="A81" s="3"/>
      <c r="B81" s="5"/>
      <c r="C81" s="3"/>
      <c r="D81" s="3"/>
      <c r="E81" s="3"/>
      <c r="F81" s="3"/>
      <c r="G81" s="273"/>
      <c r="H81" s="273"/>
      <c r="I81" s="273"/>
      <c r="J81" s="274"/>
      <c r="K81" s="3"/>
      <c r="L81" s="3"/>
      <c r="M81" s="3"/>
      <c r="N81" s="3"/>
      <c r="O81" s="3"/>
      <c r="P81" s="3"/>
      <c r="Q81" s="3"/>
      <c r="R81" s="3"/>
      <c r="S81" s="3"/>
      <c r="T81" s="3"/>
      <c r="U81" s="3"/>
      <c r="V81" s="3"/>
      <c r="W81" s="3"/>
    </row>
    <row r="82" spans="1:23" ht="15.75" customHeight="1" x14ac:dyDescent="0.35">
      <c r="A82" s="3"/>
      <c r="B82" s="5"/>
      <c r="C82" s="3"/>
      <c r="D82" s="3"/>
      <c r="E82" s="3"/>
      <c r="F82" s="3"/>
      <c r="G82" s="273"/>
      <c r="H82" s="273"/>
      <c r="I82" s="273"/>
      <c r="J82" s="274"/>
      <c r="K82" s="3"/>
      <c r="L82" s="3"/>
      <c r="M82" s="3"/>
      <c r="N82" s="3"/>
      <c r="O82" s="3"/>
      <c r="P82" s="3"/>
      <c r="Q82" s="3"/>
      <c r="R82" s="3"/>
      <c r="S82" s="3"/>
      <c r="T82" s="3"/>
      <c r="U82" s="3"/>
      <c r="V82" s="3"/>
      <c r="W82" s="3"/>
    </row>
    <row r="83" spans="1:23" ht="15.75" customHeight="1" x14ac:dyDescent="0.35">
      <c r="A83" s="3"/>
      <c r="B83" s="5"/>
      <c r="C83" s="3"/>
      <c r="D83" s="3"/>
      <c r="E83" s="3"/>
      <c r="F83" s="3"/>
      <c r="G83" s="273"/>
      <c r="H83" s="273"/>
      <c r="I83" s="273"/>
      <c r="J83" s="274"/>
      <c r="K83" s="3"/>
      <c r="L83" s="3"/>
      <c r="M83" s="3"/>
      <c r="N83" s="3"/>
      <c r="O83" s="3"/>
      <c r="P83" s="3"/>
      <c r="Q83" s="3"/>
      <c r="R83" s="3"/>
      <c r="S83" s="3"/>
      <c r="T83" s="3"/>
      <c r="U83" s="3"/>
      <c r="V83" s="3"/>
      <c r="W83" s="3"/>
    </row>
    <row r="84" spans="1:23" ht="15.75" customHeight="1" x14ac:dyDescent="0.35">
      <c r="A84" s="3"/>
      <c r="B84" s="5"/>
      <c r="C84" s="3"/>
      <c r="D84" s="3"/>
      <c r="E84" s="3"/>
      <c r="F84" s="3"/>
      <c r="G84" s="273"/>
      <c r="H84" s="273"/>
      <c r="I84" s="273"/>
      <c r="J84" s="274"/>
      <c r="K84" s="3"/>
      <c r="L84" s="3"/>
      <c r="M84" s="3"/>
      <c r="N84" s="3"/>
      <c r="O84" s="3"/>
      <c r="P84" s="3"/>
      <c r="Q84" s="3"/>
      <c r="R84" s="3"/>
      <c r="S84" s="3"/>
      <c r="T84" s="3"/>
      <c r="U84" s="3"/>
      <c r="V84" s="3"/>
      <c r="W84" s="3"/>
    </row>
    <row r="85" spans="1:23" ht="15.75" customHeight="1" x14ac:dyDescent="0.35">
      <c r="A85" s="3"/>
      <c r="B85" s="5"/>
      <c r="C85" s="3"/>
      <c r="D85" s="3"/>
      <c r="E85" s="3"/>
      <c r="F85" s="3"/>
      <c r="G85" s="273"/>
      <c r="H85" s="273"/>
      <c r="I85" s="273"/>
      <c r="J85" s="274"/>
      <c r="K85" s="3"/>
      <c r="L85" s="3"/>
      <c r="M85" s="3"/>
      <c r="N85" s="3"/>
      <c r="O85" s="3"/>
      <c r="P85" s="3"/>
      <c r="Q85" s="3"/>
      <c r="R85" s="3"/>
      <c r="S85" s="3"/>
      <c r="T85" s="3"/>
      <c r="U85" s="3"/>
      <c r="V85" s="3"/>
      <c r="W85" s="3"/>
    </row>
    <row r="86" spans="1:23" ht="15.75" customHeight="1" x14ac:dyDescent="0.35">
      <c r="A86" s="3"/>
      <c r="B86" s="5"/>
      <c r="C86" s="3"/>
      <c r="D86" s="3"/>
      <c r="E86" s="3"/>
      <c r="F86" s="3"/>
      <c r="G86" s="273"/>
      <c r="H86" s="273"/>
      <c r="I86" s="273"/>
      <c r="J86" s="274"/>
      <c r="K86" s="3"/>
      <c r="L86" s="3"/>
      <c r="M86" s="3"/>
      <c r="N86" s="3"/>
      <c r="O86" s="3"/>
      <c r="P86" s="3"/>
      <c r="Q86" s="3"/>
      <c r="R86" s="3"/>
      <c r="S86" s="3"/>
      <c r="T86" s="3"/>
      <c r="U86" s="3"/>
      <c r="V86" s="3"/>
      <c r="W86" s="3"/>
    </row>
    <row r="87" spans="1:23" ht="15.75" customHeight="1" x14ac:dyDescent="0.35">
      <c r="A87" s="3"/>
      <c r="B87" s="5"/>
      <c r="C87" s="3"/>
      <c r="D87" s="3"/>
      <c r="E87" s="3"/>
      <c r="F87" s="3"/>
      <c r="G87" s="273"/>
      <c r="H87" s="273"/>
      <c r="I87" s="273"/>
      <c r="J87" s="274"/>
      <c r="K87" s="3"/>
      <c r="L87" s="3"/>
      <c r="M87" s="3"/>
      <c r="N87" s="3"/>
      <c r="O87" s="3"/>
      <c r="P87" s="3"/>
      <c r="Q87" s="3"/>
      <c r="R87" s="3"/>
      <c r="S87" s="3"/>
      <c r="T87" s="3"/>
      <c r="U87" s="3"/>
      <c r="V87" s="3"/>
      <c r="W87" s="3"/>
    </row>
    <row r="88" spans="1:23" ht="15.75" customHeight="1" x14ac:dyDescent="0.35">
      <c r="A88" s="3"/>
      <c r="B88" s="5"/>
      <c r="C88" s="3"/>
      <c r="D88" s="3"/>
      <c r="E88" s="3"/>
      <c r="F88" s="3"/>
      <c r="G88" s="273"/>
      <c r="H88" s="273"/>
      <c r="I88" s="273"/>
      <c r="J88" s="274"/>
      <c r="K88" s="3"/>
      <c r="L88" s="3"/>
      <c r="M88" s="3"/>
      <c r="N88" s="3"/>
      <c r="O88" s="3"/>
      <c r="P88" s="3"/>
      <c r="Q88" s="3"/>
      <c r="R88" s="3"/>
      <c r="S88" s="3"/>
      <c r="T88" s="3"/>
      <c r="U88" s="3"/>
      <c r="V88" s="3"/>
      <c r="W88" s="3"/>
    </row>
    <row r="89" spans="1:23" ht="15.75" customHeight="1" x14ac:dyDescent="0.35">
      <c r="A89" s="3"/>
      <c r="B89" s="5"/>
      <c r="C89" s="3"/>
      <c r="D89" s="3"/>
      <c r="E89" s="3"/>
      <c r="F89" s="3"/>
      <c r="G89" s="273"/>
      <c r="H89" s="273"/>
      <c r="I89" s="273"/>
      <c r="J89" s="274"/>
      <c r="K89" s="3"/>
      <c r="L89" s="3"/>
      <c r="M89" s="3"/>
      <c r="N89" s="3"/>
      <c r="O89" s="3"/>
      <c r="P89" s="3"/>
      <c r="Q89" s="3"/>
      <c r="R89" s="3"/>
      <c r="S89" s="3"/>
      <c r="T89" s="3"/>
      <c r="U89" s="3"/>
      <c r="V89" s="3"/>
      <c r="W89" s="3"/>
    </row>
    <row r="90" spans="1:23" ht="15.75" customHeight="1" x14ac:dyDescent="0.35">
      <c r="A90" s="3"/>
      <c r="B90" s="5"/>
      <c r="C90" s="3"/>
      <c r="D90" s="3"/>
      <c r="E90" s="3"/>
      <c r="F90" s="3"/>
      <c r="G90" s="273"/>
      <c r="H90" s="273"/>
      <c r="I90" s="273"/>
      <c r="J90" s="274"/>
      <c r="K90" s="3"/>
      <c r="L90" s="3"/>
      <c r="M90" s="3"/>
      <c r="N90" s="3"/>
      <c r="O90" s="3"/>
      <c r="P90" s="3"/>
      <c r="Q90" s="3"/>
      <c r="R90" s="3"/>
      <c r="S90" s="3"/>
      <c r="T90" s="3"/>
      <c r="U90" s="3"/>
      <c r="V90" s="3"/>
      <c r="W90" s="3"/>
    </row>
    <row r="91" spans="1:23" ht="15.75" customHeight="1" x14ac:dyDescent="0.35">
      <c r="A91" s="3"/>
      <c r="B91" s="5"/>
      <c r="C91" s="3"/>
      <c r="D91" s="3"/>
      <c r="E91" s="3"/>
      <c r="F91" s="3"/>
      <c r="G91" s="273"/>
      <c r="H91" s="273"/>
      <c r="I91" s="273"/>
      <c r="J91" s="274"/>
      <c r="K91" s="3"/>
      <c r="L91" s="3"/>
      <c r="M91" s="3"/>
      <c r="N91" s="3"/>
      <c r="O91" s="3"/>
      <c r="P91" s="3"/>
      <c r="Q91" s="3"/>
      <c r="R91" s="3"/>
      <c r="S91" s="3"/>
      <c r="T91" s="3"/>
      <c r="U91" s="3"/>
      <c r="V91" s="3"/>
      <c r="W91" s="3"/>
    </row>
    <row r="92" spans="1:23" ht="15.75" customHeight="1" x14ac:dyDescent="0.35">
      <c r="A92" s="3"/>
      <c r="B92" s="5"/>
      <c r="C92" s="3"/>
      <c r="D92" s="3"/>
      <c r="E92" s="3"/>
      <c r="F92" s="3"/>
      <c r="G92" s="273"/>
      <c r="H92" s="273"/>
      <c r="I92" s="273"/>
      <c r="J92" s="274"/>
      <c r="K92" s="3"/>
      <c r="L92" s="3"/>
      <c r="M92" s="3"/>
      <c r="N92" s="3"/>
      <c r="O92" s="3"/>
      <c r="P92" s="3"/>
      <c r="Q92" s="3"/>
      <c r="R92" s="3"/>
      <c r="S92" s="3"/>
      <c r="T92" s="3"/>
      <c r="U92" s="3"/>
      <c r="V92" s="3"/>
      <c r="W92" s="3"/>
    </row>
    <row r="93" spans="1:23" ht="15.75" customHeight="1" x14ac:dyDescent="0.35">
      <c r="A93" s="3"/>
      <c r="B93" s="5"/>
      <c r="C93" s="3"/>
      <c r="D93" s="3"/>
      <c r="E93" s="3"/>
      <c r="F93" s="3"/>
      <c r="G93" s="273"/>
      <c r="H93" s="273"/>
      <c r="I93" s="273"/>
      <c r="J93" s="274"/>
      <c r="K93" s="3"/>
      <c r="L93" s="3"/>
      <c r="M93" s="3"/>
      <c r="N93" s="3"/>
      <c r="O93" s="3"/>
      <c r="P93" s="3"/>
      <c r="Q93" s="3"/>
      <c r="R93" s="3"/>
      <c r="S93" s="3"/>
      <c r="T93" s="3"/>
      <c r="U93" s="3"/>
      <c r="V93" s="3"/>
      <c r="W93" s="3"/>
    </row>
    <row r="94" spans="1:23" ht="15.75" customHeight="1" x14ac:dyDescent="0.35">
      <c r="A94" s="3"/>
      <c r="B94" s="5"/>
      <c r="C94" s="3"/>
      <c r="D94" s="3"/>
      <c r="E94" s="3"/>
      <c r="F94" s="3"/>
      <c r="G94" s="273"/>
      <c r="H94" s="273"/>
      <c r="I94" s="273"/>
      <c r="J94" s="274"/>
      <c r="K94" s="3"/>
      <c r="L94" s="3"/>
      <c r="M94" s="3"/>
      <c r="N94" s="3"/>
      <c r="O94" s="3"/>
      <c r="P94" s="3"/>
      <c r="Q94" s="3"/>
      <c r="R94" s="3"/>
      <c r="S94" s="3"/>
      <c r="T94" s="3"/>
      <c r="U94" s="3"/>
      <c r="V94" s="3"/>
      <c r="W94" s="3"/>
    </row>
    <row r="95" spans="1:23" ht="15.75" customHeight="1" x14ac:dyDescent="0.35">
      <c r="A95" s="3"/>
      <c r="B95" s="5"/>
      <c r="C95" s="3"/>
      <c r="D95" s="3"/>
      <c r="E95" s="3"/>
      <c r="F95" s="3"/>
      <c r="G95" s="273"/>
      <c r="H95" s="273"/>
      <c r="I95" s="273"/>
      <c r="J95" s="274"/>
      <c r="K95" s="3"/>
      <c r="L95" s="3"/>
      <c r="M95" s="3"/>
      <c r="N95" s="3"/>
      <c r="O95" s="3"/>
      <c r="P95" s="3"/>
      <c r="Q95" s="3"/>
      <c r="R95" s="3"/>
      <c r="S95" s="3"/>
      <c r="T95" s="3"/>
      <c r="U95" s="3"/>
      <c r="V95" s="3"/>
      <c r="W95" s="3"/>
    </row>
    <row r="96" spans="1:23" ht="15.75" customHeight="1" x14ac:dyDescent="0.35">
      <c r="A96" s="3"/>
      <c r="B96" s="5"/>
      <c r="C96" s="3"/>
      <c r="D96" s="3"/>
      <c r="E96" s="3"/>
      <c r="F96" s="3"/>
      <c r="G96" s="273"/>
      <c r="H96" s="273"/>
      <c r="I96" s="273"/>
      <c r="J96" s="274"/>
      <c r="K96" s="3"/>
      <c r="L96" s="3"/>
      <c r="M96" s="3"/>
      <c r="N96" s="3"/>
      <c r="O96" s="3"/>
      <c r="P96" s="3"/>
      <c r="Q96" s="3"/>
      <c r="R96" s="3"/>
      <c r="S96" s="3"/>
      <c r="T96" s="3"/>
      <c r="U96" s="3"/>
      <c r="V96" s="3"/>
      <c r="W96" s="3"/>
    </row>
    <row r="97" spans="1:23" ht="15.75" customHeight="1" x14ac:dyDescent="0.35">
      <c r="A97" s="3"/>
      <c r="B97" s="5"/>
      <c r="C97" s="3"/>
      <c r="D97" s="3"/>
      <c r="E97" s="3"/>
      <c r="F97" s="3"/>
      <c r="G97" s="273"/>
      <c r="H97" s="273"/>
      <c r="I97" s="273"/>
      <c r="J97" s="274"/>
      <c r="K97" s="3"/>
      <c r="L97" s="3"/>
      <c r="M97" s="3"/>
      <c r="N97" s="3"/>
      <c r="O97" s="3"/>
      <c r="P97" s="3"/>
      <c r="Q97" s="3"/>
      <c r="R97" s="3"/>
      <c r="S97" s="3"/>
      <c r="T97" s="3"/>
      <c r="U97" s="3"/>
      <c r="V97" s="3"/>
      <c r="W97" s="3"/>
    </row>
    <row r="98" spans="1:23" ht="15.75" customHeight="1" x14ac:dyDescent="0.35">
      <c r="A98" s="3"/>
      <c r="B98" s="5"/>
      <c r="C98" s="3"/>
      <c r="D98" s="3"/>
      <c r="E98" s="3"/>
      <c r="F98" s="3"/>
      <c r="G98" s="273"/>
      <c r="H98" s="273"/>
      <c r="I98" s="273"/>
      <c r="J98" s="274"/>
      <c r="K98" s="3"/>
      <c r="L98" s="3"/>
      <c r="M98" s="3"/>
      <c r="N98" s="3"/>
      <c r="O98" s="3"/>
      <c r="P98" s="3"/>
      <c r="Q98" s="3"/>
      <c r="R98" s="3"/>
      <c r="S98" s="3"/>
      <c r="T98" s="3"/>
      <c r="U98" s="3"/>
      <c r="V98" s="3"/>
      <c r="W98" s="3"/>
    </row>
    <row r="99" spans="1:23" ht="15.75" customHeight="1" x14ac:dyDescent="0.35">
      <c r="A99" s="3"/>
      <c r="B99" s="5"/>
      <c r="C99" s="3"/>
      <c r="D99" s="3"/>
      <c r="E99" s="3"/>
      <c r="F99" s="3"/>
      <c r="G99" s="273"/>
      <c r="H99" s="273"/>
      <c r="I99" s="273"/>
      <c r="J99" s="274"/>
      <c r="K99" s="3"/>
      <c r="L99" s="3"/>
      <c r="M99" s="3"/>
      <c r="N99" s="3"/>
      <c r="O99" s="3"/>
      <c r="P99" s="3"/>
      <c r="Q99" s="3"/>
      <c r="R99" s="3"/>
      <c r="S99" s="3"/>
      <c r="T99" s="3"/>
      <c r="U99" s="3"/>
      <c r="V99" s="3"/>
      <c r="W99" s="3"/>
    </row>
    <row r="100" spans="1:23" ht="15.75" customHeight="1" x14ac:dyDescent="0.35">
      <c r="A100" s="3"/>
      <c r="B100" s="5"/>
      <c r="C100" s="3"/>
      <c r="D100" s="3"/>
      <c r="E100" s="3"/>
      <c r="F100" s="3"/>
      <c r="G100" s="273"/>
      <c r="H100" s="273"/>
      <c r="I100" s="273"/>
      <c r="J100" s="274"/>
      <c r="K100" s="3"/>
      <c r="L100" s="3"/>
      <c r="M100" s="3"/>
      <c r="N100" s="3"/>
      <c r="O100" s="3"/>
      <c r="P100" s="3"/>
      <c r="Q100" s="3"/>
      <c r="R100" s="3"/>
      <c r="S100" s="3"/>
      <c r="T100" s="3"/>
      <c r="U100" s="3"/>
      <c r="V100" s="3"/>
      <c r="W100" s="3"/>
    </row>
    <row r="101" spans="1:23" ht="15.75" customHeight="1" x14ac:dyDescent="0.35">
      <c r="A101" s="3"/>
      <c r="B101" s="5"/>
      <c r="C101" s="3"/>
      <c r="D101" s="3"/>
      <c r="E101" s="3"/>
      <c r="F101" s="3"/>
      <c r="G101" s="273"/>
      <c r="H101" s="273"/>
      <c r="I101" s="273"/>
      <c r="J101" s="274"/>
      <c r="K101" s="3"/>
      <c r="L101" s="3"/>
      <c r="M101" s="3"/>
      <c r="N101" s="3"/>
      <c r="O101" s="3"/>
      <c r="P101" s="3"/>
      <c r="Q101" s="3"/>
      <c r="R101" s="3"/>
      <c r="S101" s="3"/>
      <c r="T101" s="3"/>
      <c r="U101" s="3"/>
      <c r="V101" s="3"/>
      <c r="W101" s="3"/>
    </row>
    <row r="102" spans="1:23" ht="15.75" customHeight="1" x14ac:dyDescent="0.35">
      <c r="A102" s="3"/>
      <c r="B102" s="5"/>
      <c r="C102" s="3"/>
      <c r="D102" s="3"/>
      <c r="E102" s="3"/>
      <c r="F102" s="3"/>
      <c r="G102" s="273"/>
      <c r="H102" s="273"/>
      <c r="I102" s="273"/>
      <c r="J102" s="274"/>
      <c r="K102" s="3"/>
      <c r="L102" s="3"/>
      <c r="M102" s="3"/>
      <c r="N102" s="3"/>
      <c r="O102" s="3"/>
      <c r="P102" s="3"/>
      <c r="Q102" s="3"/>
      <c r="R102" s="3"/>
      <c r="S102" s="3"/>
      <c r="T102" s="3"/>
      <c r="U102" s="3"/>
      <c r="V102" s="3"/>
      <c r="W102" s="3"/>
    </row>
    <row r="103" spans="1:23" ht="15.75" customHeight="1" x14ac:dyDescent="0.35">
      <c r="A103" s="3"/>
      <c r="B103" s="5"/>
      <c r="C103" s="3"/>
      <c r="D103" s="3"/>
      <c r="E103" s="3"/>
      <c r="F103" s="3"/>
      <c r="G103" s="273"/>
      <c r="H103" s="273"/>
      <c r="I103" s="273"/>
      <c r="J103" s="274"/>
      <c r="K103" s="3"/>
      <c r="L103" s="3"/>
      <c r="M103" s="3"/>
      <c r="N103" s="3"/>
      <c r="O103" s="3"/>
      <c r="P103" s="3"/>
      <c r="Q103" s="3"/>
      <c r="R103" s="3"/>
      <c r="S103" s="3"/>
      <c r="T103" s="3"/>
      <c r="U103" s="3"/>
      <c r="V103" s="3"/>
      <c r="W103" s="3"/>
    </row>
    <row r="104" spans="1:23" ht="15.75" customHeight="1" x14ac:dyDescent="0.35">
      <c r="A104" s="3"/>
      <c r="B104" s="5"/>
      <c r="C104" s="3"/>
      <c r="D104" s="3"/>
      <c r="E104" s="3"/>
      <c r="F104" s="3"/>
      <c r="G104" s="273"/>
      <c r="H104" s="273"/>
      <c r="I104" s="273"/>
      <c r="J104" s="274"/>
      <c r="K104" s="3"/>
      <c r="L104" s="3"/>
      <c r="M104" s="3"/>
      <c r="N104" s="3"/>
      <c r="O104" s="3"/>
      <c r="P104" s="3"/>
      <c r="Q104" s="3"/>
      <c r="R104" s="3"/>
      <c r="S104" s="3"/>
      <c r="T104" s="3"/>
      <c r="U104" s="3"/>
      <c r="V104" s="3"/>
      <c r="W104" s="3"/>
    </row>
    <row r="105" spans="1:23" ht="15.75" customHeight="1" x14ac:dyDescent="0.35">
      <c r="A105" s="3"/>
      <c r="B105" s="5"/>
      <c r="C105" s="3"/>
      <c r="D105" s="3"/>
      <c r="E105" s="3"/>
      <c r="F105" s="3"/>
      <c r="G105" s="273"/>
      <c r="H105" s="273"/>
      <c r="I105" s="273"/>
      <c r="J105" s="274"/>
      <c r="K105" s="3"/>
      <c r="L105" s="3"/>
      <c r="M105" s="3"/>
      <c r="N105" s="3"/>
      <c r="O105" s="3"/>
      <c r="P105" s="3"/>
      <c r="Q105" s="3"/>
      <c r="R105" s="3"/>
      <c r="S105" s="3"/>
      <c r="T105" s="3"/>
      <c r="U105" s="3"/>
      <c r="V105" s="3"/>
      <c r="W105" s="3"/>
    </row>
    <row r="106" spans="1:23" ht="15.75" customHeight="1" x14ac:dyDescent="0.35">
      <c r="A106" s="3"/>
      <c r="B106" s="5"/>
      <c r="C106" s="3"/>
      <c r="D106" s="3"/>
      <c r="E106" s="3"/>
      <c r="F106" s="3"/>
      <c r="G106" s="273"/>
      <c r="H106" s="273"/>
      <c r="I106" s="273"/>
      <c r="J106" s="274"/>
      <c r="K106" s="3"/>
      <c r="L106" s="3"/>
      <c r="M106" s="3"/>
      <c r="N106" s="3"/>
      <c r="O106" s="3"/>
      <c r="P106" s="3"/>
      <c r="Q106" s="3"/>
      <c r="R106" s="3"/>
      <c r="S106" s="3"/>
      <c r="T106" s="3"/>
      <c r="U106" s="3"/>
      <c r="V106" s="3"/>
      <c r="W106" s="3"/>
    </row>
    <row r="107" spans="1:23" ht="15.75" customHeight="1" x14ac:dyDescent="0.35">
      <c r="A107" s="3"/>
      <c r="B107" s="5"/>
      <c r="C107" s="3"/>
      <c r="D107" s="3"/>
      <c r="E107" s="3"/>
      <c r="F107" s="3"/>
      <c r="G107" s="273"/>
      <c r="H107" s="273"/>
      <c r="I107" s="273"/>
      <c r="J107" s="274"/>
      <c r="K107" s="3"/>
      <c r="L107" s="3"/>
      <c r="M107" s="3"/>
      <c r="N107" s="3"/>
      <c r="O107" s="3"/>
      <c r="P107" s="3"/>
      <c r="Q107" s="3"/>
      <c r="R107" s="3"/>
      <c r="S107" s="3"/>
      <c r="T107" s="3"/>
      <c r="U107" s="3"/>
      <c r="V107" s="3"/>
      <c r="W107" s="3"/>
    </row>
    <row r="108" spans="1:23" ht="15.75" customHeight="1" x14ac:dyDescent="0.35">
      <c r="A108" s="3"/>
      <c r="B108" s="5"/>
      <c r="C108" s="3"/>
      <c r="D108" s="3"/>
      <c r="E108" s="3"/>
      <c r="F108" s="3"/>
      <c r="G108" s="273"/>
      <c r="H108" s="273"/>
      <c r="I108" s="273"/>
      <c r="J108" s="274"/>
      <c r="K108" s="3"/>
      <c r="L108" s="3"/>
      <c r="M108" s="3"/>
      <c r="N108" s="3"/>
      <c r="O108" s="3"/>
      <c r="P108" s="3"/>
      <c r="Q108" s="3"/>
      <c r="R108" s="3"/>
      <c r="S108" s="3"/>
      <c r="T108" s="3"/>
      <c r="U108" s="3"/>
      <c r="V108" s="3"/>
      <c r="W108" s="3"/>
    </row>
    <row r="109" spans="1:23" ht="15.75" customHeight="1" x14ac:dyDescent="0.35">
      <c r="A109" s="3"/>
      <c r="B109" s="5"/>
      <c r="C109" s="3"/>
      <c r="D109" s="3"/>
      <c r="E109" s="3"/>
      <c r="F109" s="3"/>
      <c r="G109" s="273"/>
      <c r="H109" s="273"/>
      <c r="I109" s="273"/>
      <c r="J109" s="274"/>
      <c r="K109" s="3"/>
      <c r="L109" s="3"/>
      <c r="M109" s="3"/>
      <c r="N109" s="3"/>
      <c r="O109" s="3"/>
      <c r="P109" s="3"/>
      <c r="Q109" s="3"/>
      <c r="R109" s="3"/>
      <c r="S109" s="3"/>
      <c r="T109" s="3"/>
      <c r="U109" s="3"/>
      <c r="V109" s="3"/>
      <c r="W109" s="3"/>
    </row>
    <row r="110" spans="1:23" ht="15.75" customHeight="1" x14ac:dyDescent="0.35">
      <c r="A110" s="3"/>
      <c r="B110" s="5"/>
      <c r="C110" s="3"/>
      <c r="D110" s="3"/>
      <c r="E110" s="3"/>
      <c r="F110" s="3"/>
      <c r="G110" s="273"/>
      <c r="H110" s="273"/>
      <c r="I110" s="273"/>
      <c r="J110" s="274"/>
      <c r="K110" s="3"/>
      <c r="L110" s="3"/>
      <c r="M110" s="3"/>
      <c r="N110" s="3"/>
      <c r="O110" s="3"/>
      <c r="P110" s="3"/>
      <c r="Q110" s="3"/>
      <c r="R110" s="3"/>
      <c r="S110" s="3"/>
      <c r="T110" s="3"/>
      <c r="U110" s="3"/>
      <c r="V110" s="3"/>
      <c r="W110" s="3"/>
    </row>
    <row r="111" spans="1:23" ht="15.75" customHeight="1" x14ac:dyDescent="0.35">
      <c r="A111" s="3"/>
      <c r="B111" s="5"/>
      <c r="C111" s="3"/>
      <c r="D111" s="3"/>
      <c r="E111" s="3"/>
      <c r="F111" s="3"/>
      <c r="G111" s="273"/>
      <c r="H111" s="273"/>
      <c r="I111" s="273"/>
      <c r="J111" s="274"/>
      <c r="K111" s="3"/>
      <c r="L111" s="3"/>
      <c r="M111" s="3"/>
      <c r="N111" s="3"/>
      <c r="O111" s="3"/>
      <c r="P111" s="3"/>
      <c r="Q111" s="3"/>
      <c r="R111" s="3"/>
      <c r="S111" s="3"/>
      <c r="T111" s="3"/>
      <c r="U111" s="3"/>
      <c r="V111" s="3"/>
      <c r="W111" s="3"/>
    </row>
    <row r="112" spans="1:23" ht="15.75" customHeight="1" x14ac:dyDescent="0.35">
      <c r="A112" s="3"/>
      <c r="B112" s="5"/>
      <c r="C112" s="3"/>
      <c r="D112" s="3"/>
      <c r="E112" s="3"/>
      <c r="F112" s="3"/>
      <c r="G112" s="273"/>
      <c r="H112" s="273"/>
      <c r="I112" s="273"/>
      <c r="J112" s="274"/>
      <c r="K112" s="3"/>
      <c r="L112" s="3"/>
      <c r="M112" s="3"/>
      <c r="N112" s="3"/>
      <c r="O112" s="3"/>
      <c r="P112" s="3"/>
      <c r="Q112" s="3"/>
      <c r="R112" s="3"/>
      <c r="S112" s="3"/>
      <c r="T112" s="3"/>
      <c r="U112" s="3"/>
      <c r="V112" s="3"/>
      <c r="W112" s="3"/>
    </row>
    <row r="113" spans="1:23" ht="15.75" customHeight="1" x14ac:dyDescent="0.35">
      <c r="A113" s="3"/>
      <c r="B113" s="5"/>
      <c r="C113" s="3"/>
      <c r="D113" s="3"/>
      <c r="E113" s="3"/>
      <c r="F113" s="3"/>
      <c r="G113" s="273"/>
      <c r="H113" s="273"/>
      <c r="I113" s="273"/>
      <c r="J113" s="274"/>
      <c r="K113" s="3"/>
      <c r="L113" s="3"/>
      <c r="M113" s="3"/>
      <c r="N113" s="3"/>
      <c r="O113" s="3"/>
      <c r="P113" s="3"/>
      <c r="Q113" s="3"/>
      <c r="R113" s="3"/>
      <c r="S113" s="3"/>
      <c r="T113" s="3"/>
      <c r="U113" s="3"/>
      <c r="V113" s="3"/>
      <c r="W113" s="3"/>
    </row>
    <row r="114" spans="1:23" ht="15.75" customHeight="1" x14ac:dyDescent="0.35">
      <c r="A114" s="3"/>
      <c r="B114" s="5"/>
      <c r="C114" s="3"/>
      <c r="D114" s="3"/>
      <c r="E114" s="3"/>
      <c r="F114" s="3"/>
      <c r="G114" s="273"/>
      <c r="H114" s="273"/>
      <c r="I114" s="273"/>
      <c r="J114" s="274"/>
      <c r="K114" s="3"/>
      <c r="L114" s="3"/>
      <c r="M114" s="3"/>
      <c r="N114" s="3"/>
      <c r="O114" s="3"/>
      <c r="P114" s="3"/>
      <c r="Q114" s="3"/>
      <c r="R114" s="3"/>
      <c r="S114" s="3"/>
      <c r="T114" s="3"/>
      <c r="U114" s="3"/>
      <c r="V114" s="3"/>
      <c r="W114" s="3"/>
    </row>
    <row r="115" spans="1:23" ht="15.75" customHeight="1" x14ac:dyDescent="0.35">
      <c r="A115" s="3"/>
      <c r="B115" s="5"/>
      <c r="C115" s="3"/>
      <c r="D115" s="3"/>
      <c r="E115" s="3"/>
      <c r="F115" s="3"/>
      <c r="G115" s="273"/>
      <c r="H115" s="273"/>
      <c r="I115" s="273"/>
      <c r="J115" s="274"/>
      <c r="K115" s="3"/>
      <c r="L115" s="3"/>
      <c r="M115" s="3"/>
      <c r="N115" s="3"/>
      <c r="O115" s="3"/>
      <c r="P115" s="3"/>
      <c r="Q115" s="3"/>
      <c r="R115" s="3"/>
      <c r="S115" s="3"/>
      <c r="T115" s="3"/>
      <c r="U115" s="3"/>
      <c r="V115" s="3"/>
      <c r="W115" s="3"/>
    </row>
    <row r="116" spans="1:23" ht="15.75" customHeight="1" x14ac:dyDescent="0.35">
      <c r="A116" s="3"/>
      <c r="B116" s="5"/>
      <c r="C116" s="3"/>
      <c r="D116" s="3"/>
      <c r="E116" s="3"/>
      <c r="F116" s="3"/>
      <c r="G116" s="273"/>
      <c r="H116" s="273"/>
      <c r="I116" s="273"/>
      <c r="J116" s="274"/>
      <c r="K116" s="3"/>
      <c r="L116" s="3"/>
      <c r="M116" s="3"/>
      <c r="N116" s="3"/>
      <c r="O116" s="3"/>
      <c r="P116" s="3"/>
      <c r="Q116" s="3"/>
      <c r="R116" s="3"/>
      <c r="S116" s="3"/>
      <c r="T116" s="3"/>
      <c r="U116" s="3"/>
      <c r="V116" s="3"/>
      <c r="W116" s="3"/>
    </row>
    <row r="117" spans="1:23" ht="15.75" customHeight="1" x14ac:dyDescent="0.35">
      <c r="A117" s="3"/>
      <c r="B117" s="5"/>
      <c r="C117" s="3"/>
      <c r="D117" s="3"/>
      <c r="E117" s="3"/>
      <c r="F117" s="3"/>
      <c r="G117" s="273"/>
      <c r="H117" s="273"/>
      <c r="I117" s="273"/>
      <c r="J117" s="274"/>
      <c r="K117" s="3"/>
      <c r="L117" s="3"/>
      <c r="M117" s="3"/>
      <c r="N117" s="3"/>
      <c r="O117" s="3"/>
      <c r="P117" s="3"/>
      <c r="Q117" s="3"/>
      <c r="R117" s="3"/>
      <c r="S117" s="3"/>
      <c r="T117" s="3"/>
      <c r="U117" s="3"/>
      <c r="V117" s="3"/>
      <c r="W117" s="3"/>
    </row>
    <row r="118" spans="1:23" ht="15.75" customHeight="1" x14ac:dyDescent="0.35">
      <c r="A118" s="3"/>
      <c r="B118" s="5"/>
      <c r="C118" s="3"/>
      <c r="D118" s="3"/>
      <c r="E118" s="3"/>
      <c r="F118" s="3"/>
      <c r="G118" s="273"/>
      <c r="H118" s="273"/>
      <c r="I118" s="273"/>
      <c r="J118" s="274"/>
      <c r="K118" s="3"/>
      <c r="L118" s="3"/>
      <c r="M118" s="3"/>
      <c r="N118" s="3"/>
      <c r="O118" s="3"/>
      <c r="P118" s="3"/>
      <c r="Q118" s="3"/>
      <c r="R118" s="3"/>
      <c r="S118" s="3"/>
      <c r="T118" s="3"/>
      <c r="U118" s="3"/>
      <c r="V118" s="3"/>
      <c r="W118" s="3"/>
    </row>
    <row r="119" spans="1:23" ht="15.75" customHeight="1" x14ac:dyDescent="0.35">
      <c r="A119" s="3"/>
      <c r="B119" s="5"/>
      <c r="C119" s="3"/>
      <c r="D119" s="3"/>
      <c r="E119" s="3"/>
      <c r="F119" s="3"/>
      <c r="G119" s="273"/>
      <c r="H119" s="273"/>
      <c r="I119" s="273"/>
      <c r="J119" s="274"/>
      <c r="K119" s="3"/>
      <c r="L119" s="3"/>
      <c r="M119" s="3"/>
      <c r="N119" s="3"/>
      <c r="O119" s="3"/>
      <c r="P119" s="3"/>
      <c r="Q119" s="3"/>
      <c r="R119" s="3"/>
      <c r="S119" s="3"/>
      <c r="T119" s="3"/>
      <c r="U119" s="3"/>
      <c r="V119" s="3"/>
      <c r="W119" s="3"/>
    </row>
    <row r="120" spans="1:23" ht="15.75" customHeight="1" x14ac:dyDescent="0.35">
      <c r="A120" s="3"/>
      <c r="B120" s="5"/>
      <c r="C120" s="3"/>
      <c r="D120" s="3"/>
      <c r="E120" s="3"/>
      <c r="F120" s="3"/>
      <c r="G120" s="273"/>
      <c r="H120" s="273"/>
      <c r="I120" s="273"/>
      <c r="J120" s="274"/>
      <c r="K120" s="3"/>
      <c r="L120" s="3"/>
      <c r="M120" s="3"/>
      <c r="N120" s="3"/>
      <c r="O120" s="3"/>
      <c r="P120" s="3"/>
      <c r="Q120" s="3"/>
      <c r="R120" s="3"/>
      <c r="S120" s="3"/>
      <c r="T120" s="3"/>
      <c r="U120" s="3"/>
      <c r="V120" s="3"/>
      <c r="W120" s="3"/>
    </row>
    <row r="121" spans="1:23" ht="15.75" customHeight="1" x14ac:dyDescent="0.35">
      <c r="A121" s="3"/>
      <c r="B121" s="5"/>
      <c r="C121" s="3"/>
      <c r="D121" s="3"/>
      <c r="E121" s="3"/>
      <c r="F121" s="3"/>
      <c r="G121" s="273"/>
      <c r="H121" s="273"/>
      <c r="I121" s="273"/>
      <c r="J121" s="274"/>
      <c r="K121" s="3"/>
      <c r="L121" s="3"/>
      <c r="M121" s="3"/>
      <c r="N121" s="3"/>
      <c r="O121" s="3"/>
      <c r="P121" s="3"/>
      <c r="Q121" s="3"/>
      <c r="R121" s="3"/>
      <c r="S121" s="3"/>
      <c r="T121" s="3"/>
      <c r="U121" s="3"/>
      <c r="V121" s="3"/>
      <c r="W121" s="3"/>
    </row>
    <row r="122" spans="1:23" ht="15.75" customHeight="1" x14ac:dyDescent="0.35">
      <c r="A122" s="3"/>
      <c r="B122" s="5"/>
      <c r="C122" s="3"/>
      <c r="D122" s="3"/>
      <c r="E122" s="3"/>
      <c r="F122" s="3"/>
      <c r="G122" s="273"/>
      <c r="H122" s="273"/>
      <c r="I122" s="273"/>
      <c r="J122" s="274"/>
      <c r="K122" s="3"/>
      <c r="L122" s="3"/>
      <c r="M122" s="3"/>
      <c r="N122" s="3"/>
      <c r="O122" s="3"/>
      <c r="P122" s="3"/>
      <c r="Q122" s="3"/>
      <c r="R122" s="3"/>
      <c r="S122" s="3"/>
      <c r="T122" s="3"/>
      <c r="U122" s="3"/>
      <c r="V122" s="3"/>
      <c r="W122" s="3"/>
    </row>
    <row r="123" spans="1:23" ht="15.75" customHeight="1" x14ac:dyDescent="0.35">
      <c r="A123" s="3"/>
      <c r="B123" s="5"/>
      <c r="C123" s="3"/>
      <c r="D123" s="3"/>
      <c r="E123" s="3"/>
      <c r="F123" s="3"/>
      <c r="G123" s="273"/>
      <c r="H123" s="273"/>
      <c r="I123" s="273"/>
      <c r="J123" s="274"/>
      <c r="K123" s="3"/>
      <c r="L123" s="3"/>
      <c r="M123" s="3"/>
      <c r="N123" s="3"/>
      <c r="O123" s="3"/>
      <c r="P123" s="3"/>
      <c r="Q123" s="3"/>
      <c r="R123" s="3"/>
      <c r="S123" s="3"/>
      <c r="T123" s="3"/>
      <c r="U123" s="3"/>
      <c r="V123" s="3"/>
      <c r="W123" s="3"/>
    </row>
    <row r="124" spans="1:23" ht="15.75" customHeight="1" x14ac:dyDescent="0.35">
      <c r="A124" s="3"/>
      <c r="B124" s="5"/>
      <c r="C124" s="3"/>
      <c r="D124" s="3"/>
      <c r="E124" s="3"/>
      <c r="F124" s="3"/>
      <c r="G124" s="273"/>
      <c r="H124" s="273"/>
      <c r="I124" s="273"/>
      <c r="J124" s="274"/>
      <c r="K124" s="3"/>
      <c r="L124" s="3"/>
      <c r="M124" s="3"/>
      <c r="N124" s="3"/>
      <c r="O124" s="3"/>
      <c r="P124" s="3"/>
      <c r="Q124" s="3"/>
      <c r="R124" s="3"/>
      <c r="S124" s="3"/>
      <c r="T124" s="3"/>
      <c r="U124" s="3"/>
      <c r="V124" s="3"/>
      <c r="W124" s="3"/>
    </row>
    <row r="125" spans="1:23" ht="15.75" customHeight="1" x14ac:dyDescent="0.35">
      <c r="A125" s="3"/>
      <c r="B125" s="5"/>
      <c r="C125" s="3"/>
      <c r="D125" s="3"/>
      <c r="E125" s="3"/>
      <c r="F125" s="3"/>
      <c r="G125" s="273"/>
      <c r="H125" s="273"/>
      <c r="I125" s="273"/>
      <c r="J125" s="274"/>
      <c r="K125" s="3"/>
      <c r="L125" s="3"/>
      <c r="M125" s="3"/>
      <c r="N125" s="3"/>
      <c r="O125" s="3"/>
      <c r="P125" s="3"/>
      <c r="Q125" s="3"/>
      <c r="R125" s="3"/>
      <c r="S125" s="3"/>
      <c r="T125" s="3"/>
      <c r="U125" s="3"/>
      <c r="V125" s="3"/>
      <c r="W125" s="3"/>
    </row>
    <row r="126" spans="1:23" ht="15.75" customHeight="1" x14ac:dyDescent="0.35">
      <c r="A126" s="3"/>
      <c r="B126" s="5"/>
      <c r="C126" s="3"/>
      <c r="D126" s="3"/>
      <c r="E126" s="3"/>
      <c r="F126" s="3"/>
      <c r="G126" s="273"/>
      <c r="H126" s="273"/>
      <c r="I126" s="273"/>
      <c r="J126" s="274"/>
      <c r="K126" s="3"/>
      <c r="L126" s="3"/>
      <c r="M126" s="3"/>
      <c r="N126" s="3"/>
      <c r="O126" s="3"/>
      <c r="P126" s="3"/>
      <c r="Q126" s="3"/>
      <c r="R126" s="3"/>
      <c r="S126" s="3"/>
      <c r="T126" s="3"/>
      <c r="U126" s="3"/>
      <c r="V126" s="3"/>
      <c r="W126" s="3"/>
    </row>
    <row r="127" spans="1:23" ht="15.75" customHeight="1" x14ac:dyDescent="0.35">
      <c r="A127" s="3"/>
      <c r="B127" s="5"/>
      <c r="C127" s="3"/>
      <c r="D127" s="3"/>
      <c r="E127" s="3"/>
      <c r="F127" s="3"/>
      <c r="G127" s="273"/>
      <c r="H127" s="273"/>
      <c r="I127" s="273"/>
      <c r="J127" s="274"/>
      <c r="K127" s="3"/>
      <c r="L127" s="3"/>
      <c r="M127" s="3"/>
      <c r="N127" s="3"/>
      <c r="O127" s="3"/>
      <c r="P127" s="3"/>
      <c r="Q127" s="3"/>
      <c r="R127" s="3"/>
      <c r="S127" s="3"/>
      <c r="T127" s="3"/>
      <c r="U127" s="3"/>
      <c r="V127" s="3"/>
      <c r="W127" s="3"/>
    </row>
    <row r="128" spans="1:23" ht="15.75" customHeight="1" x14ac:dyDescent="0.35">
      <c r="A128" s="3"/>
      <c r="B128" s="5"/>
      <c r="C128" s="3"/>
      <c r="D128" s="3"/>
      <c r="E128" s="3"/>
      <c r="F128" s="3"/>
      <c r="G128" s="273"/>
      <c r="H128" s="273"/>
      <c r="I128" s="273"/>
      <c r="J128" s="274"/>
      <c r="K128" s="3"/>
      <c r="L128" s="3"/>
      <c r="M128" s="3"/>
      <c r="N128" s="3"/>
      <c r="O128" s="3"/>
      <c r="P128" s="3"/>
      <c r="Q128" s="3"/>
      <c r="R128" s="3"/>
      <c r="S128" s="3"/>
      <c r="T128" s="3"/>
      <c r="U128" s="3"/>
      <c r="V128" s="3"/>
      <c r="W128" s="3"/>
    </row>
    <row r="129" spans="1:23" ht="15.75" customHeight="1" x14ac:dyDescent="0.35">
      <c r="A129" s="3"/>
      <c r="B129" s="5"/>
      <c r="C129" s="3"/>
      <c r="D129" s="3"/>
      <c r="E129" s="3"/>
      <c r="F129" s="3"/>
      <c r="G129" s="273"/>
      <c r="H129" s="273"/>
      <c r="I129" s="273"/>
      <c r="J129" s="274"/>
      <c r="K129" s="3"/>
      <c r="L129" s="3"/>
      <c r="M129" s="3"/>
      <c r="N129" s="3"/>
      <c r="O129" s="3"/>
      <c r="P129" s="3"/>
      <c r="Q129" s="3"/>
      <c r="R129" s="3"/>
      <c r="S129" s="3"/>
      <c r="T129" s="3"/>
      <c r="U129" s="3"/>
      <c r="V129" s="3"/>
      <c r="W129" s="3"/>
    </row>
    <row r="130" spans="1:23" ht="15.75" customHeight="1" x14ac:dyDescent="0.35">
      <c r="A130" s="3"/>
      <c r="B130" s="5"/>
      <c r="C130" s="3"/>
      <c r="D130" s="3"/>
      <c r="E130" s="3"/>
      <c r="F130" s="3"/>
      <c r="G130" s="273"/>
      <c r="H130" s="273"/>
      <c r="I130" s="273"/>
      <c r="J130" s="274"/>
      <c r="K130" s="3"/>
      <c r="L130" s="3"/>
      <c r="M130" s="3"/>
      <c r="N130" s="3"/>
      <c r="O130" s="3"/>
      <c r="P130" s="3"/>
      <c r="Q130" s="3"/>
      <c r="R130" s="3"/>
      <c r="S130" s="3"/>
      <c r="T130" s="3"/>
      <c r="U130" s="3"/>
      <c r="V130" s="3"/>
      <c r="W130" s="3"/>
    </row>
    <row r="131" spans="1:23" ht="15.75" customHeight="1" x14ac:dyDescent="0.35">
      <c r="A131" s="3"/>
      <c r="B131" s="5"/>
      <c r="C131" s="3"/>
      <c r="D131" s="3"/>
      <c r="E131" s="3"/>
      <c r="F131" s="3"/>
      <c r="G131" s="273"/>
      <c r="H131" s="273"/>
      <c r="I131" s="273"/>
      <c r="J131" s="274"/>
      <c r="K131" s="3"/>
      <c r="L131" s="3"/>
      <c r="M131" s="3"/>
      <c r="N131" s="3"/>
      <c r="O131" s="3"/>
      <c r="P131" s="3"/>
      <c r="Q131" s="3"/>
      <c r="R131" s="3"/>
      <c r="S131" s="3"/>
      <c r="T131" s="3"/>
      <c r="U131" s="3"/>
      <c r="V131" s="3"/>
      <c r="W131" s="3"/>
    </row>
    <row r="132" spans="1:23" ht="15.75" customHeight="1" x14ac:dyDescent="0.35">
      <c r="A132" s="3"/>
      <c r="B132" s="5"/>
      <c r="C132" s="3"/>
      <c r="D132" s="3"/>
      <c r="E132" s="3"/>
      <c r="F132" s="3"/>
      <c r="G132" s="273"/>
      <c r="H132" s="273"/>
      <c r="I132" s="273"/>
      <c r="J132" s="274"/>
      <c r="K132" s="3"/>
      <c r="L132" s="3"/>
      <c r="M132" s="3"/>
      <c r="N132" s="3"/>
      <c r="O132" s="3"/>
      <c r="P132" s="3"/>
      <c r="Q132" s="3"/>
      <c r="R132" s="3"/>
      <c r="S132" s="3"/>
      <c r="T132" s="3"/>
      <c r="U132" s="3"/>
      <c r="V132" s="3"/>
      <c r="W132" s="3"/>
    </row>
    <row r="133" spans="1:23" ht="15.75" customHeight="1" x14ac:dyDescent="0.35">
      <c r="A133" s="3"/>
      <c r="B133" s="5"/>
      <c r="C133" s="3"/>
      <c r="D133" s="3"/>
      <c r="E133" s="3"/>
      <c r="F133" s="3"/>
      <c r="G133" s="273"/>
      <c r="H133" s="273"/>
      <c r="I133" s="273"/>
      <c r="J133" s="274"/>
      <c r="K133" s="3"/>
      <c r="L133" s="3"/>
      <c r="M133" s="3"/>
      <c r="N133" s="3"/>
      <c r="O133" s="3"/>
      <c r="P133" s="3"/>
      <c r="Q133" s="3"/>
      <c r="R133" s="3"/>
      <c r="S133" s="3"/>
      <c r="T133" s="3"/>
      <c r="U133" s="3"/>
      <c r="V133" s="3"/>
      <c r="W133" s="3"/>
    </row>
    <row r="134" spans="1:23" ht="15.75" customHeight="1" x14ac:dyDescent="0.35">
      <c r="A134" s="3"/>
      <c r="B134" s="5"/>
      <c r="C134" s="3"/>
      <c r="D134" s="3"/>
      <c r="E134" s="3"/>
      <c r="F134" s="3"/>
      <c r="G134" s="273"/>
      <c r="H134" s="273"/>
      <c r="I134" s="273"/>
      <c r="J134" s="274"/>
      <c r="K134" s="3"/>
      <c r="L134" s="3"/>
      <c r="M134" s="3"/>
      <c r="N134" s="3"/>
      <c r="O134" s="3"/>
      <c r="P134" s="3"/>
      <c r="Q134" s="3"/>
      <c r="R134" s="3"/>
      <c r="S134" s="3"/>
      <c r="T134" s="3"/>
      <c r="U134" s="3"/>
      <c r="V134" s="3"/>
      <c r="W134" s="3"/>
    </row>
    <row r="135" spans="1:23" ht="15.75" customHeight="1" x14ac:dyDescent="0.35">
      <c r="A135" s="3"/>
      <c r="B135" s="5"/>
      <c r="C135" s="3"/>
      <c r="D135" s="3"/>
      <c r="E135" s="3"/>
      <c r="F135" s="3"/>
      <c r="G135" s="273"/>
      <c r="H135" s="273"/>
      <c r="I135" s="273"/>
      <c r="J135" s="274"/>
      <c r="K135" s="3"/>
      <c r="L135" s="3"/>
      <c r="M135" s="3"/>
      <c r="N135" s="3"/>
      <c r="O135" s="3"/>
      <c r="P135" s="3"/>
      <c r="Q135" s="3"/>
      <c r="R135" s="3"/>
      <c r="S135" s="3"/>
      <c r="T135" s="3"/>
      <c r="U135" s="3"/>
      <c r="V135" s="3"/>
      <c r="W135" s="3"/>
    </row>
    <row r="136" spans="1:23" ht="15.75" customHeight="1" x14ac:dyDescent="0.35">
      <c r="A136" s="3"/>
      <c r="B136" s="5"/>
      <c r="C136" s="3"/>
      <c r="D136" s="3"/>
      <c r="E136" s="3"/>
      <c r="F136" s="3"/>
      <c r="G136" s="273"/>
      <c r="H136" s="273"/>
      <c r="I136" s="273"/>
      <c r="J136" s="274"/>
      <c r="K136" s="3"/>
      <c r="L136" s="3"/>
      <c r="M136" s="3"/>
      <c r="N136" s="3"/>
      <c r="O136" s="3"/>
      <c r="P136" s="3"/>
      <c r="Q136" s="3"/>
      <c r="R136" s="3"/>
      <c r="S136" s="3"/>
      <c r="T136" s="3"/>
      <c r="U136" s="3"/>
      <c r="V136" s="3"/>
      <c r="W136" s="3"/>
    </row>
    <row r="137" spans="1:23" ht="15.75" customHeight="1" x14ac:dyDescent="0.35">
      <c r="A137" s="3"/>
      <c r="B137" s="5"/>
      <c r="C137" s="3"/>
      <c r="D137" s="3"/>
      <c r="E137" s="3"/>
      <c r="F137" s="3"/>
      <c r="G137" s="273"/>
      <c r="H137" s="273"/>
      <c r="I137" s="273"/>
      <c r="J137" s="274"/>
      <c r="K137" s="3"/>
      <c r="L137" s="3"/>
      <c r="M137" s="3"/>
      <c r="N137" s="3"/>
      <c r="O137" s="3"/>
      <c r="P137" s="3"/>
      <c r="Q137" s="3"/>
      <c r="R137" s="3"/>
      <c r="S137" s="3"/>
      <c r="T137" s="3"/>
      <c r="U137" s="3"/>
      <c r="V137" s="3"/>
      <c r="W137" s="3"/>
    </row>
    <row r="138" spans="1:23" ht="15.75" customHeight="1" x14ac:dyDescent="0.35">
      <c r="A138" s="3"/>
      <c r="B138" s="5"/>
      <c r="C138" s="3"/>
      <c r="D138" s="3"/>
      <c r="E138" s="3"/>
      <c r="F138" s="3"/>
      <c r="G138" s="273"/>
      <c r="H138" s="273"/>
      <c r="I138" s="273"/>
      <c r="J138" s="274"/>
      <c r="K138" s="3"/>
      <c r="L138" s="3"/>
      <c r="M138" s="3"/>
      <c r="N138" s="3"/>
      <c r="O138" s="3"/>
      <c r="P138" s="3"/>
      <c r="Q138" s="3"/>
      <c r="R138" s="3"/>
      <c r="S138" s="3"/>
      <c r="T138" s="3"/>
      <c r="U138" s="3"/>
      <c r="V138" s="3"/>
      <c r="W138" s="3"/>
    </row>
    <row r="139" spans="1:23" ht="15.75" customHeight="1" x14ac:dyDescent="0.35">
      <c r="A139" s="3"/>
      <c r="B139" s="5"/>
      <c r="C139" s="3"/>
      <c r="D139" s="3"/>
      <c r="E139" s="3"/>
      <c r="F139" s="3"/>
      <c r="G139" s="273"/>
      <c r="H139" s="273"/>
      <c r="I139" s="273"/>
      <c r="J139" s="274"/>
      <c r="K139" s="3"/>
      <c r="L139" s="3"/>
      <c r="M139" s="3"/>
      <c r="N139" s="3"/>
      <c r="O139" s="3"/>
      <c r="P139" s="3"/>
      <c r="Q139" s="3"/>
      <c r="R139" s="3"/>
      <c r="S139" s="3"/>
      <c r="T139" s="3"/>
      <c r="U139" s="3"/>
      <c r="V139" s="3"/>
      <c r="W139" s="3"/>
    </row>
    <row r="140" spans="1:23" ht="15.75" customHeight="1" x14ac:dyDescent="0.35">
      <c r="A140" s="3"/>
      <c r="B140" s="5"/>
      <c r="C140" s="3"/>
      <c r="D140" s="3"/>
      <c r="E140" s="3"/>
      <c r="F140" s="3"/>
      <c r="G140" s="273"/>
      <c r="H140" s="273"/>
      <c r="I140" s="273"/>
      <c r="J140" s="274"/>
      <c r="K140" s="3"/>
      <c r="L140" s="3"/>
      <c r="M140" s="3"/>
      <c r="N140" s="3"/>
      <c r="O140" s="3"/>
      <c r="P140" s="3"/>
      <c r="Q140" s="3"/>
      <c r="R140" s="3"/>
      <c r="S140" s="3"/>
      <c r="T140" s="3"/>
      <c r="U140" s="3"/>
      <c r="V140" s="3"/>
      <c r="W140" s="3"/>
    </row>
    <row r="141" spans="1:23" ht="15.75" customHeight="1" x14ac:dyDescent="0.35">
      <c r="A141" s="3"/>
      <c r="B141" s="5"/>
      <c r="C141" s="3"/>
      <c r="D141" s="3"/>
      <c r="E141" s="3"/>
      <c r="F141" s="3"/>
      <c r="G141" s="273"/>
      <c r="H141" s="273"/>
      <c r="I141" s="273"/>
      <c r="J141" s="274"/>
      <c r="K141" s="3"/>
      <c r="L141" s="3"/>
      <c r="M141" s="3"/>
      <c r="N141" s="3"/>
      <c r="O141" s="3"/>
      <c r="P141" s="3"/>
      <c r="Q141" s="3"/>
      <c r="R141" s="3"/>
      <c r="S141" s="3"/>
      <c r="T141" s="3"/>
      <c r="U141" s="3"/>
      <c r="V141" s="3"/>
      <c r="W141" s="3"/>
    </row>
    <row r="142" spans="1:23" ht="15.75" customHeight="1" x14ac:dyDescent="0.35">
      <c r="A142" s="3"/>
      <c r="B142" s="5"/>
      <c r="C142" s="3"/>
      <c r="D142" s="3"/>
      <c r="E142" s="3"/>
      <c r="F142" s="3"/>
      <c r="G142" s="273"/>
      <c r="H142" s="273"/>
      <c r="I142" s="273"/>
      <c r="J142" s="274"/>
      <c r="K142" s="3"/>
      <c r="L142" s="3"/>
      <c r="M142" s="3"/>
      <c r="N142" s="3"/>
      <c r="O142" s="3"/>
      <c r="P142" s="3"/>
      <c r="Q142" s="3"/>
      <c r="R142" s="3"/>
      <c r="S142" s="3"/>
      <c r="T142" s="3"/>
      <c r="U142" s="3"/>
      <c r="V142" s="3"/>
      <c r="W142" s="3"/>
    </row>
    <row r="143" spans="1:23" ht="15.75" customHeight="1" x14ac:dyDescent="0.35">
      <c r="A143" s="3"/>
      <c r="B143" s="5"/>
      <c r="C143" s="3"/>
      <c r="D143" s="3"/>
      <c r="E143" s="3"/>
      <c r="F143" s="3"/>
      <c r="G143" s="273"/>
      <c r="H143" s="273"/>
      <c r="I143" s="273"/>
      <c r="J143" s="274"/>
      <c r="K143" s="3"/>
      <c r="L143" s="3"/>
      <c r="M143" s="3"/>
      <c r="N143" s="3"/>
      <c r="O143" s="3"/>
      <c r="P143" s="3"/>
      <c r="Q143" s="3"/>
      <c r="R143" s="3"/>
      <c r="S143" s="3"/>
      <c r="T143" s="3"/>
      <c r="U143" s="3"/>
      <c r="V143" s="3"/>
      <c r="W143" s="3"/>
    </row>
    <row r="144" spans="1:23" ht="15.75" customHeight="1" x14ac:dyDescent="0.35">
      <c r="A144" s="3"/>
      <c r="B144" s="5"/>
      <c r="C144" s="3"/>
      <c r="D144" s="3"/>
      <c r="E144" s="3"/>
      <c r="F144" s="3"/>
      <c r="G144" s="273"/>
      <c r="H144" s="273"/>
      <c r="I144" s="273"/>
      <c r="J144" s="274"/>
      <c r="K144" s="3"/>
      <c r="L144" s="3"/>
      <c r="M144" s="3"/>
      <c r="N144" s="3"/>
      <c r="O144" s="3"/>
      <c r="P144" s="3"/>
      <c r="Q144" s="3"/>
      <c r="R144" s="3"/>
      <c r="S144" s="3"/>
      <c r="T144" s="3"/>
      <c r="U144" s="3"/>
      <c r="V144" s="3"/>
      <c r="W144" s="3"/>
    </row>
    <row r="145" spans="1:23" ht="15.75" customHeight="1" x14ac:dyDescent="0.35">
      <c r="A145" s="3"/>
      <c r="B145" s="5"/>
      <c r="C145" s="3"/>
      <c r="D145" s="3"/>
      <c r="E145" s="3"/>
      <c r="F145" s="3"/>
      <c r="G145" s="273"/>
      <c r="H145" s="273"/>
      <c r="I145" s="273"/>
      <c r="J145" s="274"/>
      <c r="K145" s="3"/>
      <c r="L145" s="3"/>
      <c r="M145" s="3"/>
      <c r="N145" s="3"/>
      <c r="O145" s="3"/>
      <c r="P145" s="3"/>
      <c r="Q145" s="3"/>
      <c r="R145" s="3"/>
      <c r="S145" s="3"/>
      <c r="T145" s="3"/>
      <c r="U145" s="3"/>
      <c r="V145" s="3"/>
      <c r="W145" s="3"/>
    </row>
    <row r="146" spans="1:23" ht="15.75" customHeight="1" x14ac:dyDescent="0.35">
      <c r="A146" s="3"/>
      <c r="B146" s="5"/>
      <c r="C146" s="3"/>
      <c r="D146" s="3"/>
      <c r="E146" s="3"/>
      <c r="F146" s="3"/>
      <c r="G146" s="273"/>
      <c r="H146" s="273"/>
      <c r="I146" s="273"/>
      <c r="J146" s="274"/>
      <c r="K146" s="3"/>
      <c r="L146" s="3"/>
      <c r="M146" s="3"/>
      <c r="N146" s="3"/>
      <c r="O146" s="3"/>
      <c r="P146" s="3"/>
      <c r="Q146" s="3"/>
      <c r="R146" s="3"/>
      <c r="S146" s="3"/>
      <c r="T146" s="3"/>
      <c r="U146" s="3"/>
      <c r="V146" s="3"/>
      <c r="W146" s="3"/>
    </row>
    <row r="147" spans="1:23" ht="15.75" customHeight="1" x14ac:dyDescent="0.35">
      <c r="A147" s="3"/>
      <c r="B147" s="5"/>
      <c r="C147" s="3"/>
      <c r="D147" s="3"/>
      <c r="E147" s="3"/>
      <c r="F147" s="3"/>
      <c r="G147" s="273"/>
      <c r="H147" s="273"/>
      <c r="I147" s="273"/>
      <c r="J147" s="274"/>
      <c r="K147" s="3"/>
      <c r="L147" s="3"/>
      <c r="M147" s="3"/>
      <c r="N147" s="3"/>
      <c r="O147" s="3"/>
      <c r="P147" s="3"/>
      <c r="Q147" s="3"/>
      <c r="R147" s="3"/>
      <c r="S147" s="3"/>
      <c r="T147" s="3"/>
      <c r="U147" s="3"/>
      <c r="V147" s="3"/>
      <c r="W147" s="3"/>
    </row>
    <row r="148" spans="1:23" ht="15.75" customHeight="1" x14ac:dyDescent="0.35">
      <c r="A148" s="3"/>
      <c r="B148" s="5"/>
      <c r="C148" s="3"/>
      <c r="D148" s="3"/>
      <c r="E148" s="3"/>
      <c r="F148" s="3"/>
      <c r="G148" s="273"/>
      <c r="H148" s="273"/>
      <c r="I148" s="273"/>
      <c r="J148" s="274"/>
      <c r="K148" s="3"/>
      <c r="L148" s="3"/>
      <c r="M148" s="3"/>
      <c r="N148" s="3"/>
      <c r="O148" s="3"/>
      <c r="P148" s="3"/>
      <c r="Q148" s="3"/>
      <c r="R148" s="3"/>
      <c r="S148" s="3"/>
      <c r="T148" s="3"/>
      <c r="U148" s="3"/>
      <c r="V148" s="3"/>
      <c r="W148" s="3"/>
    </row>
    <row r="149" spans="1:23" ht="15.75" customHeight="1" x14ac:dyDescent="0.35">
      <c r="A149" s="3"/>
      <c r="B149" s="5"/>
      <c r="C149" s="3"/>
      <c r="D149" s="3"/>
      <c r="E149" s="3"/>
      <c r="F149" s="3"/>
      <c r="G149" s="273"/>
      <c r="H149" s="273"/>
      <c r="I149" s="273"/>
      <c r="J149" s="274"/>
      <c r="K149" s="3"/>
      <c r="L149" s="3"/>
      <c r="M149" s="3"/>
      <c r="N149" s="3"/>
      <c r="O149" s="3"/>
      <c r="P149" s="3"/>
      <c r="Q149" s="3"/>
      <c r="R149" s="3"/>
      <c r="S149" s="3"/>
      <c r="T149" s="3"/>
      <c r="U149" s="3"/>
      <c r="V149" s="3"/>
      <c r="W149" s="3"/>
    </row>
    <row r="150" spans="1:23" ht="15.75" customHeight="1" x14ac:dyDescent="0.35">
      <c r="A150" s="3"/>
      <c r="B150" s="5"/>
      <c r="C150" s="3"/>
      <c r="D150" s="3"/>
      <c r="E150" s="3"/>
      <c r="F150" s="3"/>
      <c r="G150" s="273"/>
      <c r="H150" s="273"/>
      <c r="I150" s="273"/>
      <c r="J150" s="274"/>
      <c r="K150" s="3"/>
      <c r="L150" s="3"/>
      <c r="M150" s="3"/>
      <c r="N150" s="3"/>
      <c r="O150" s="3"/>
      <c r="P150" s="3"/>
      <c r="Q150" s="3"/>
      <c r="R150" s="3"/>
      <c r="S150" s="3"/>
      <c r="T150" s="3"/>
      <c r="U150" s="3"/>
      <c r="V150" s="3"/>
      <c r="W150" s="3"/>
    </row>
    <row r="151" spans="1:23" ht="15.75" customHeight="1" x14ac:dyDescent="0.35">
      <c r="A151" s="3"/>
      <c r="B151" s="5"/>
      <c r="C151" s="3"/>
      <c r="D151" s="3"/>
      <c r="E151" s="3"/>
      <c r="F151" s="3"/>
      <c r="G151" s="273"/>
      <c r="H151" s="273"/>
      <c r="I151" s="273"/>
      <c r="J151" s="274"/>
      <c r="K151" s="3"/>
      <c r="L151" s="3"/>
      <c r="M151" s="3"/>
      <c r="N151" s="3"/>
      <c r="O151" s="3"/>
      <c r="P151" s="3"/>
      <c r="Q151" s="3"/>
      <c r="R151" s="3"/>
      <c r="S151" s="3"/>
      <c r="T151" s="3"/>
      <c r="U151" s="3"/>
      <c r="V151" s="3"/>
      <c r="W151" s="3"/>
    </row>
    <row r="152" spans="1:23" ht="15.75" customHeight="1" x14ac:dyDescent="0.35">
      <c r="A152" s="3"/>
      <c r="B152" s="5"/>
      <c r="C152" s="3"/>
      <c r="D152" s="3"/>
      <c r="E152" s="3"/>
      <c r="F152" s="3"/>
      <c r="G152" s="273"/>
      <c r="H152" s="273"/>
      <c r="I152" s="273"/>
      <c r="J152" s="274"/>
      <c r="K152" s="3"/>
      <c r="L152" s="3"/>
      <c r="M152" s="3"/>
      <c r="N152" s="3"/>
      <c r="O152" s="3"/>
      <c r="P152" s="3"/>
      <c r="Q152" s="3"/>
      <c r="R152" s="3"/>
      <c r="S152" s="3"/>
      <c r="T152" s="3"/>
      <c r="U152" s="3"/>
      <c r="V152" s="3"/>
      <c r="W152" s="3"/>
    </row>
    <row r="153" spans="1:23" ht="15.75" customHeight="1" x14ac:dyDescent="0.35">
      <c r="A153" s="3"/>
      <c r="B153" s="5"/>
      <c r="C153" s="3"/>
      <c r="D153" s="3"/>
      <c r="E153" s="3"/>
      <c r="F153" s="3"/>
      <c r="G153" s="273"/>
      <c r="H153" s="273"/>
      <c r="I153" s="273"/>
      <c r="J153" s="274"/>
      <c r="K153" s="3"/>
      <c r="L153" s="3"/>
      <c r="M153" s="3"/>
      <c r="N153" s="3"/>
      <c r="O153" s="3"/>
      <c r="P153" s="3"/>
      <c r="Q153" s="3"/>
      <c r="R153" s="3"/>
      <c r="S153" s="3"/>
      <c r="T153" s="3"/>
      <c r="U153" s="3"/>
      <c r="V153" s="3"/>
      <c r="W153" s="3"/>
    </row>
    <row r="154" spans="1:23" ht="15.75" customHeight="1" x14ac:dyDescent="0.35">
      <c r="A154" s="3"/>
      <c r="B154" s="5"/>
      <c r="C154" s="3"/>
      <c r="D154" s="3"/>
      <c r="E154" s="3"/>
      <c r="F154" s="3"/>
      <c r="G154" s="273"/>
      <c r="H154" s="273"/>
      <c r="I154" s="273"/>
      <c r="J154" s="274"/>
      <c r="K154" s="3"/>
      <c r="L154" s="3"/>
      <c r="M154" s="3"/>
      <c r="N154" s="3"/>
      <c r="O154" s="3"/>
      <c r="P154" s="3"/>
      <c r="Q154" s="3"/>
      <c r="R154" s="3"/>
      <c r="S154" s="3"/>
      <c r="T154" s="3"/>
      <c r="U154" s="3"/>
      <c r="V154" s="3"/>
      <c r="W154" s="3"/>
    </row>
    <row r="155" spans="1:23" ht="15.75" customHeight="1" x14ac:dyDescent="0.35">
      <c r="A155" s="3"/>
      <c r="B155" s="5"/>
      <c r="C155" s="3"/>
      <c r="D155" s="3"/>
      <c r="E155" s="3"/>
      <c r="F155" s="3"/>
      <c r="G155" s="273"/>
      <c r="H155" s="273"/>
      <c r="I155" s="273"/>
      <c r="J155" s="274"/>
      <c r="K155" s="3"/>
      <c r="L155" s="3"/>
      <c r="M155" s="3"/>
      <c r="N155" s="3"/>
      <c r="O155" s="3"/>
      <c r="P155" s="3"/>
      <c r="Q155" s="3"/>
      <c r="R155" s="3"/>
      <c r="S155" s="3"/>
      <c r="T155" s="3"/>
      <c r="U155" s="3"/>
      <c r="V155" s="3"/>
      <c r="W155" s="3"/>
    </row>
    <row r="156" spans="1:23" ht="15.75" customHeight="1" x14ac:dyDescent="0.35">
      <c r="A156" s="3"/>
      <c r="B156" s="5"/>
      <c r="C156" s="3"/>
      <c r="D156" s="3"/>
      <c r="E156" s="3"/>
      <c r="F156" s="3"/>
      <c r="G156" s="273"/>
      <c r="H156" s="273"/>
      <c r="I156" s="273"/>
      <c r="J156" s="274"/>
      <c r="K156" s="3"/>
      <c r="L156" s="3"/>
      <c r="M156" s="3"/>
      <c r="N156" s="3"/>
      <c r="O156" s="3"/>
      <c r="P156" s="3"/>
      <c r="Q156" s="3"/>
      <c r="R156" s="3"/>
      <c r="S156" s="3"/>
      <c r="T156" s="3"/>
      <c r="U156" s="3"/>
      <c r="V156" s="3"/>
      <c r="W156" s="3"/>
    </row>
    <row r="157" spans="1:23" ht="15.75" customHeight="1" x14ac:dyDescent="0.35">
      <c r="A157" s="3"/>
      <c r="B157" s="5"/>
      <c r="C157" s="3"/>
      <c r="D157" s="3"/>
      <c r="E157" s="3"/>
      <c r="F157" s="3"/>
      <c r="G157" s="273"/>
      <c r="H157" s="273"/>
      <c r="I157" s="273"/>
      <c r="J157" s="274"/>
      <c r="K157" s="3"/>
      <c r="L157" s="3"/>
      <c r="M157" s="3"/>
      <c r="N157" s="3"/>
      <c r="O157" s="3"/>
      <c r="P157" s="3"/>
      <c r="Q157" s="3"/>
      <c r="R157" s="3"/>
      <c r="S157" s="3"/>
      <c r="T157" s="3"/>
      <c r="U157" s="3"/>
      <c r="V157" s="3"/>
      <c r="W157" s="3"/>
    </row>
    <row r="158" spans="1:23" ht="15.75" customHeight="1" x14ac:dyDescent="0.35">
      <c r="A158" s="3"/>
      <c r="B158" s="5"/>
      <c r="C158" s="3"/>
      <c r="D158" s="3"/>
      <c r="E158" s="3"/>
      <c r="F158" s="3"/>
      <c r="G158" s="273"/>
      <c r="H158" s="273"/>
      <c r="I158" s="273"/>
      <c r="J158" s="274"/>
      <c r="K158" s="3"/>
      <c r="L158" s="3"/>
      <c r="M158" s="3"/>
      <c r="N158" s="3"/>
      <c r="O158" s="3"/>
      <c r="P158" s="3"/>
      <c r="Q158" s="3"/>
      <c r="R158" s="3"/>
      <c r="S158" s="3"/>
      <c r="T158" s="3"/>
      <c r="U158" s="3"/>
      <c r="V158" s="3"/>
      <c r="W158" s="3"/>
    </row>
    <row r="159" spans="1:23" ht="15.75" customHeight="1" x14ac:dyDescent="0.35">
      <c r="A159" s="3"/>
      <c r="B159" s="5"/>
      <c r="C159" s="3"/>
      <c r="D159" s="3"/>
      <c r="E159" s="3"/>
      <c r="F159" s="3"/>
      <c r="G159" s="273"/>
      <c r="H159" s="273"/>
      <c r="I159" s="273"/>
      <c r="J159" s="274"/>
      <c r="K159" s="3"/>
      <c r="L159" s="3"/>
      <c r="M159" s="3"/>
      <c r="N159" s="3"/>
      <c r="O159" s="3"/>
      <c r="P159" s="3"/>
      <c r="Q159" s="3"/>
      <c r="R159" s="3"/>
      <c r="S159" s="3"/>
      <c r="T159" s="3"/>
      <c r="U159" s="3"/>
      <c r="V159" s="3"/>
      <c r="W159" s="3"/>
    </row>
    <row r="160" spans="1:23" ht="15.75" customHeight="1" x14ac:dyDescent="0.35">
      <c r="A160" s="3"/>
      <c r="B160" s="5"/>
      <c r="C160" s="3"/>
      <c r="D160" s="3"/>
      <c r="E160" s="3"/>
      <c r="F160" s="3"/>
      <c r="G160" s="273"/>
      <c r="H160" s="273"/>
      <c r="I160" s="273"/>
      <c r="J160" s="274"/>
      <c r="K160" s="3"/>
      <c r="L160" s="3"/>
      <c r="M160" s="3"/>
      <c r="N160" s="3"/>
      <c r="O160" s="3"/>
      <c r="P160" s="3"/>
      <c r="Q160" s="3"/>
      <c r="R160" s="3"/>
      <c r="S160" s="3"/>
      <c r="T160" s="3"/>
      <c r="U160" s="3"/>
      <c r="V160" s="3"/>
      <c r="W160" s="3"/>
    </row>
    <row r="161" spans="1:23" ht="15.75" customHeight="1" x14ac:dyDescent="0.35">
      <c r="A161" s="3"/>
      <c r="B161" s="5"/>
      <c r="C161" s="3"/>
      <c r="D161" s="3"/>
      <c r="E161" s="3"/>
      <c r="F161" s="3"/>
      <c r="G161" s="273"/>
      <c r="H161" s="273"/>
      <c r="I161" s="273"/>
      <c r="J161" s="274"/>
      <c r="K161" s="3"/>
      <c r="L161" s="3"/>
      <c r="M161" s="3"/>
      <c r="N161" s="3"/>
      <c r="O161" s="3"/>
      <c r="P161" s="3"/>
      <c r="Q161" s="3"/>
      <c r="R161" s="3"/>
      <c r="S161" s="3"/>
      <c r="T161" s="3"/>
      <c r="U161" s="3"/>
      <c r="V161" s="3"/>
      <c r="W161" s="3"/>
    </row>
    <row r="162" spans="1:23" ht="15.75" customHeight="1" x14ac:dyDescent="0.35">
      <c r="A162" s="3"/>
      <c r="B162" s="5"/>
      <c r="C162" s="3"/>
      <c r="D162" s="3"/>
      <c r="E162" s="3"/>
      <c r="F162" s="3"/>
      <c r="G162" s="273"/>
      <c r="H162" s="273"/>
      <c r="I162" s="273"/>
      <c r="J162" s="274"/>
      <c r="K162" s="3"/>
      <c r="L162" s="3"/>
      <c r="M162" s="3"/>
      <c r="N162" s="3"/>
      <c r="O162" s="3"/>
      <c r="P162" s="3"/>
      <c r="Q162" s="3"/>
      <c r="R162" s="3"/>
      <c r="S162" s="3"/>
      <c r="T162" s="3"/>
      <c r="U162" s="3"/>
      <c r="V162" s="3"/>
      <c r="W162" s="3"/>
    </row>
    <row r="163" spans="1:23" ht="15.75" customHeight="1" x14ac:dyDescent="0.35">
      <c r="A163" s="3"/>
      <c r="B163" s="5"/>
      <c r="C163" s="3"/>
      <c r="D163" s="3"/>
      <c r="E163" s="3"/>
      <c r="F163" s="3"/>
      <c r="G163" s="273"/>
      <c r="H163" s="273"/>
      <c r="I163" s="273"/>
      <c r="J163" s="274"/>
      <c r="K163" s="3"/>
      <c r="L163" s="3"/>
      <c r="M163" s="3"/>
      <c r="N163" s="3"/>
      <c r="O163" s="3"/>
      <c r="P163" s="3"/>
      <c r="Q163" s="3"/>
      <c r="R163" s="3"/>
      <c r="S163" s="3"/>
      <c r="T163" s="3"/>
      <c r="U163" s="3"/>
      <c r="V163" s="3"/>
      <c r="W163" s="3"/>
    </row>
    <row r="164" spans="1:23" ht="15.75" customHeight="1" x14ac:dyDescent="0.35">
      <c r="A164" s="3"/>
      <c r="B164" s="5"/>
      <c r="C164" s="3"/>
      <c r="D164" s="3"/>
      <c r="E164" s="3"/>
      <c r="F164" s="3"/>
      <c r="G164" s="273"/>
      <c r="H164" s="273"/>
      <c r="I164" s="273"/>
      <c r="J164" s="274"/>
      <c r="K164" s="3"/>
      <c r="L164" s="3"/>
      <c r="M164" s="3"/>
      <c r="N164" s="3"/>
      <c r="O164" s="3"/>
      <c r="P164" s="3"/>
      <c r="Q164" s="3"/>
      <c r="R164" s="3"/>
      <c r="S164" s="3"/>
      <c r="T164" s="3"/>
      <c r="U164" s="3"/>
      <c r="V164" s="3"/>
      <c r="W164" s="3"/>
    </row>
    <row r="165" spans="1:23" ht="15.75" customHeight="1" x14ac:dyDescent="0.35">
      <c r="A165" s="3"/>
      <c r="B165" s="5"/>
      <c r="C165" s="3"/>
      <c r="D165" s="3"/>
      <c r="E165" s="3"/>
      <c r="F165" s="3"/>
      <c r="G165" s="273"/>
      <c r="H165" s="273"/>
      <c r="I165" s="273"/>
      <c r="J165" s="274"/>
      <c r="K165" s="3"/>
      <c r="L165" s="3"/>
      <c r="M165" s="3"/>
      <c r="N165" s="3"/>
      <c r="O165" s="3"/>
      <c r="P165" s="3"/>
      <c r="Q165" s="3"/>
      <c r="R165" s="3"/>
      <c r="S165" s="3"/>
      <c r="T165" s="3"/>
      <c r="U165" s="3"/>
      <c r="V165" s="3"/>
      <c r="W165" s="3"/>
    </row>
    <row r="166" spans="1:23" ht="15.75" customHeight="1" x14ac:dyDescent="0.35">
      <c r="A166" s="3"/>
      <c r="B166" s="5"/>
      <c r="C166" s="3"/>
      <c r="D166" s="3"/>
      <c r="E166" s="3"/>
      <c r="F166" s="3"/>
      <c r="G166" s="273"/>
      <c r="H166" s="273"/>
      <c r="I166" s="273"/>
      <c r="J166" s="274"/>
      <c r="K166" s="3"/>
      <c r="L166" s="3"/>
      <c r="M166" s="3"/>
      <c r="N166" s="3"/>
      <c r="O166" s="3"/>
      <c r="P166" s="3"/>
      <c r="Q166" s="3"/>
      <c r="R166" s="3"/>
      <c r="S166" s="3"/>
      <c r="T166" s="3"/>
      <c r="U166" s="3"/>
      <c r="V166" s="3"/>
      <c r="W166" s="3"/>
    </row>
    <row r="167" spans="1:23" ht="15.75" customHeight="1" x14ac:dyDescent="0.35">
      <c r="A167" s="3"/>
      <c r="B167" s="5"/>
      <c r="C167" s="3"/>
      <c r="D167" s="3"/>
      <c r="E167" s="3"/>
      <c r="F167" s="3"/>
      <c r="G167" s="273"/>
      <c r="H167" s="273"/>
      <c r="I167" s="273"/>
      <c r="J167" s="274"/>
      <c r="K167" s="3"/>
      <c r="L167" s="3"/>
      <c r="M167" s="3"/>
      <c r="N167" s="3"/>
      <c r="O167" s="3"/>
      <c r="P167" s="3"/>
      <c r="Q167" s="3"/>
      <c r="R167" s="3"/>
      <c r="S167" s="3"/>
      <c r="T167" s="3"/>
      <c r="U167" s="3"/>
      <c r="V167" s="3"/>
      <c r="W167" s="3"/>
    </row>
    <row r="168" spans="1:23" ht="15.75" customHeight="1" x14ac:dyDescent="0.35">
      <c r="A168" s="3"/>
      <c r="B168" s="5"/>
      <c r="C168" s="3"/>
      <c r="D168" s="3"/>
      <c r="E168" s="3"/>
      <c r="F168" s="3"/>
      <c r="G168" s="273"/>
      <c r="H168" s="273"/>
      <c r="I168" s="273"/>
      <c r="J168" s="274"/>
      <c r="K168" s="3"/>
      <c r="L168" s="3"/>
      <c r="M168" s="3"/>
      <c r="N168" s="3"/>
      <c r="O168" s="3"/>
      <c r="P168" s="3"/>
      <c r="Q168" s="3"/>
      <c r="R168" s="3"/>
      <c r="S168" s="3"/>
      <c r="T168" s="3"/>
      <c r="U168" s="3"/>
      <c r="V168" s="3"/>
      <c r="W168" s="3"/>
    </row>
    <row r="169" spans="1:23" ht="15.75" customHeight="1" x14ac:dyDescent="0.35">
      <c r="A169" s="3"/>
      <c r="B169" s="5"/>
      <c r="C169" s="3"/>
      <c r="D169" s="3"/>
      <c r="E169" s="3"/>
      <c r="F169" s="3"/>
      <c r="G169" s="273"/>
      <c r="H169" s="273"/>
      <c r="I169" s="273"/>
      <c r="J169" s="274"/>
      <c r="K169" s="3"/>
      <c r="L169" s="3"/>
      <c r="M169" s="3"/>
      <c r="N169" s="3"/>
      <c r="O169" s="3"/>
      <c r="P169" s="3"/>
      <c r="Q169" s="3"/>
      <c r="R169" s="3"/>
      <c r="S169" s="3"/>
      <c r="T169" s="3"/>
      <c r="U169" s="3"/>
      <c r="V169" s="3"/>
      <c r="W169" s="3"/>
    </row>
    <row r="170" spans="1:23" ht="15.75" customHeight="1" x14ac:dyDescent="0.35">
      <c r="A170" s="3"/>
      <c r="B170" s="5"/>
      <c r="C170" s="3"/>
      <c r="D170" s="3"/>
      <c r="E170" s="3"/>
      <c r="F170" s="3"/>
      <c r="G170" s="273"/>
      <c r="H170" s="273"/>
      <c r="I170" s="273"/>
      <c r="J170" s="274"/>
      <c r="K170" s="3"/>
      <c r="L170" s="3"/>
      <c r="M170" s="3"/>
      <c r="N170" s="3"/>
      <c r="O170" s="3"/>
      <c r="P170" s="3"/>
      <c r="Q170" s="3"/>
      <c r="R170" s="3"/>
      <c r="S170" s="3"/>
      <c r="T170" s="3"/>
      <c r="U170" s="3"/>
      <c r="V170" s="3"/>
      <c r="W170" s="3"/>
    </row>
    <row r="171" spans="1:23" ht="15.75" customHeight="1" x14ac:dyDescent="0.35">
      <c r="A171" s="3"/>
      <c r="B171" s="5"/>
      <c r="C171" s="3"/>
      <c r="D171" s="3"/>
      <c r="E171" s="3"/>
      <c r="F171" s="3"/>
      <c r="G171" s="273"/>
      <c r="H171" s="273"/>
      <c r="I171" s="273"/>
      <c r="J171" s="274"/>
      <c r="K171" s="3"/>
      <c r="L171" s="3"/>
      <c r="M171" s="3"/>
      <c r="N171" s="3"/>
      <c r="O171" s="3"/>
      <c r="P171" s="3"/>
      <c r="Q171" s="3"/>
      <c r="R171" s="3"/>
      <c r="S171" s="3"/>
      <c r="T171" s="3"/>
      <c r="U171" s="3"/>
      <c r="V171" s="3"/>
      <c r="W171" s="3"/>
    </row>
    <row r="172" spans="1:23" ht="15.75" customHeight="1" x14ac:dyDescent="0.35">
      <c r="A172" s="3"/>
      <c r="B172" s="5"/>
      <c r="C172" s="3"/>
      <c r="D172" s="3"/>
      <c r="E172" s="3"/>
      <c r="F172" s="3"/>
      <c r="G172" s="273"/>
      <c r="H172" s="273"/>
      <c r="I172" s="273"/>
      <c r="J172" s="274"/>
      <c r="K172" s="3"/>
      <c r="L172" s="3"/>
      <c r="M172" s="3"/>
      <c r="N172" s="3"/>
      <c r="O172" s="3"/>
      <c r="P172" s="3"/>
      <c r="Q172" s="3"/>
      <c r="R172" s="3"/>
      <c r="S172" s="3"/>
      <c r="T172" s="3"/>
      <c r="U172" s="3"/>
      <c r="V172" s="3"/>
      <c r="W172" s="3"/>
    </row>
    <row r="173" spans="1:23" ht="15.75" customHeight="1" x14ac:dyDescent="0.35">
      <c r="A173" s="3"/>
      <c r="B173" s="5"/>
      <c r="C173" s="3"/>
      <c r="D173" s="3"/>
      <c r="E173" s="3"/>
      <c r="F173" s="3"/>
      <c r="G173" s="273"/>
      <c r="H173" s="273"/>
      <c r="I173" s="273"/>
      <c r="J173" s="274"/>
      <c r="K173" s="3"/>
      <c r="L173" s="3"/>
      <c r="M173" s="3"/>
      <c r="N173" s="3"/>
      <c r="O173" s="3"/>
      <c r="P173" s="3"/>
      <c r="Q173" s="3"/>
      <c r="R173" s="3"/>
      <c r="S173" s="3"/>
      <c r="T173" s="3"/>
      <c r="U173" s="3"/>
      <c r="V173" s="3"/>
      <c r="W173" s="3"/>
    </row>
    <row r="174" spans="1:23" ht="15.75" customHeight="1" x14ac:dyDescent="0.35">
      <c r="A174" s="3"/>
      <c r="B174" s="5"/>
      <c r="C174" s="3"/>
      <c r="D174" s="3"/>
      <c r="E174" s="3"/>
      <c r="F174" s="3"/>
      <c r="G174" s="273"/>
      <c r="H174" s="273"/>
      <c r="I174" s="273"/>
      <c r="J174" s="274"/>
      <c r="K174" s="3"/>
      <c r="L174" s="3"/>
      <c r="M174" s="3"/>
      <c r="N174" s="3"/>
      <c r="O174" s="3"/>
      <c r="P174" s="3"/>
      <c r="Q174" s="3"/>
      <c r="R174" s="3"/>
      <c r="S174" s="3"/>
      <c r="T174" s="3"/>
      <c r="U174" s="3"/>
      <c r="V174" s="3"/>
      <c r="W174" s="3"/>
    </row>
    <row r="175" spans="1:23" ht="15.75" customHeight="1" x14ac:dyDescent="0.35">
      <c r="A175" s="3"/>
      <c r="B175" s="5"/>
      <c r="C175" s="3"/>
      <c r="D175" s="3"/>
      <c r="E175" s="3"/>
      <c r="F175" s="3"/>
      <c r="G175" s="273"/>
      <c r="H175" s="273"/>
      <c r="I175" s="273"/>
      <c r="J175" s="274"/>
      <c r="K175" s="3"/>
      <c r="L175" s="3"/>
      <c r="M175" s="3"/>
      <c r="N175" s="3"/>
      <c r="O175" s="3"/>
      <c r="P175" s="3"/>
      <c r="Q175" s="3"/>
      <c r="R175" s="3"/>
      <c r="S175" s="3"/>
      <c r="T175" s="3"/>
      <c r="U175" s="3"/>
      <c r="V175" s="3"/>
      <c r="W175" s="3"/>
    </row>
    <row r="176" spans="1:23" ht="15.75" customHeight="1" x14ac:dyDescent="0.35">
      <c r="A176" s="3"/>
      <c r="B176" s="5"/>
      <c r="C176" s="3"/>
      <c r="D176" s="3"/>
      <c r="E176" s="3"/>
      <c r="F176" s="3"/>
      <c r="G176" s="273"/>
      <c r="H176" s="273"/>
      <c r="I176" s="273"/>
      <c r="J176" s="274"/>
      <c r="K176" s="3"/>
      <c r="L176" s="3"/>
      <c r="M176" s="3"/>
      <c r="N176" s="3"/>
      <c r="O176" s="3"/>
      <c r="P176" s="3"/>
      <c r="Q176" s="3"/>
      <c r="R176" s="3"/>
      <c r="S176" s="3"/>
      <c r="T176" s="3"/>
      <c r="U176" s="3"/>
      <c r="V176" s="3"/>
      <c r="W176" s="3"/>
    </row>
    <row r="177" spans="1:23" ht="15.75" customHeight="1" x14ac:dyDescent="0.35">
      <c r="A177" s="3"/>
      <c r="B177" s="5"/>
      <c r="C177" s="3"/>
      <c r="D177" s="3"/>
      <c r="E177" s="3"/>
      <c r="F177" s="3"/>
      <c r="G177" s="273"/>
      <c r="H177" s="273"/>
      <c r="I177" s="273"/>
      <c r="J177" s="274"/>
      <c r="K177" s="3"/>
      <c r="L177" s="3"/>
      <c r="M177" s="3"/>
      <c r="N177" s="3"/>
      <c r="O177" s="3"/>
      <c r="P177" s="3"/>
      <c r="Q177" s="3"/>
      <c r="R177" s="3"/>
      <c r="S177" s="3"/>
      <c r="T177" s="3"/>
      <c r="U177" s="3"/>
      <c r="V177" s="3"/>
      <c r="W177" s="3"/>
    </row>
    <row r="178" spans="1:23" ht="15.75" customHeight="1" x14ac:dyDescent="0.35">
      <c r="A178" s="3"/>
      <c r="B178" s="5"/>
      <c r="C178" s="3"/>
      <c r="D178" s="3"/>
      <c r="E178" s="3"/>
      <c r="F178" s="3"/>
      <c r="G178" s="273"/>
      <c r="H178" s="273"/>
      <c r="I178" s="273"/>
      <c r="J178" s="274"/>
      <c r="K178" s="3"/>
      <c r="L178" s="3"/>
      <c r="M178" s="3"/>
      <c r="N178" s="3"/>
      <c r="O178" s="3"/>
      <c r="P178" s="3"/>
      <c r="Q178" s="3"/>
      <c r="R178" s="3"/>
      <c r="S178" s="3"/>
      <c r="T178" s="3"/>
      <c r="U178" s="3"/>
      <c r="V178" s="3"/>
      <c r="W178" s="3"/>
    </row>
    <row r="179" spans="1:23" ht="15.75" customHeight="1" x14ac:dyDescent="0.35">
      <c r="A179" s="3"/>
      <c r="B179" s="5"/>
      <c r="C179" s="3"/>
      <c r="D179" s="3"/>
      <c r="E179" s="3"/>
      <c r="F179" s="3"/>
      <c r="G179" s="273"/>
      <c r="H179" s="273"/>
      <c r="I179" s="273"/>
      <c r="J179" s="274"/>
      <c r="K179" s="3"/>
      <c r="L179" s="3"/>
      <c r="M179" s="3"/>
      <c r="N179" s="3"/>
      <c r="O179" s="3"/>
      <c r="P179" s="3"/>
      <c r="Q179" s="3"/>
      <c r="R179" s="3"/>
      <c r="S179" s="3"/>
      <c r="T179" s="3"/>
      <c r="U179" s="3"/>
      <c r="V179" s="3"/>
      <c r="W179" s="3"/>
    </row>
    <row r="180" spans="1:23" ht="15.75" customHeight="1" x14ac:dyDescent="0.35">
      <c r="A180" s="3"/>
      <c r="B180" s="5"/>
      <c r="C180" s="3"/>
      <c r="D180" s="3"/>
      <c r="E180" s="3"/>
      <c r="F180" s="3"/>
      <c r="G180" s="273"/>
      <c r="H180" s="273"/>
      <c r="I180" s="273"/>
      <c r="J180" s="274"/>
      <c r="K180" s="3"/>
      <c r="L180" s="3"/>
      <c r="M180" s="3"/>
      <c r="N180" s="3"/>
      <c r="O180" s="3"/>
      <c r="P180" s="3"/>
      <c r="Q180" s="3"/>
      <c r="R180" s="3"/>
      <c r="S180" s="3"/>
      <c r="T180" s="3"/>
      <c r="U180" s="3"/>
      <c r="V180" s="3"/>
      <c r="W180" s="3"/>
    </row>
    <row r="181" spans="1:23" ht="15.75" customHeight="1" x14ac:dyDescent="0.35">
      <c r="A181" s="3"/>
      <c r="B181" s="5"/>
      <c r="C181" s="3"/>
      <c r="D181" s="3"/>
      <c r="E181" s="3"/>
      <c r="F181" s="3"/>
      <c r="G181" s="273"/>
      <c r="H181" s="273"/>
      <c r="I181" s="273"/>
      <c r="J181" s="274"/>
      <c r="K181" s="3"/>
      <c r="L181" s="3"/>
      <c r="M181" s="3"/>
      <c r="N181" s="3"/>
      <c r="O181" s="3"/>
      <c r="P181" s="3"/>
      <c r="Q181" s="3"/>
      <c r="R181" s="3"/>
      <c r="S181" s="3"/>
      <c r="T181" s="3"/>
      <c r="U181" s="3"/>
      <c r="V181" s="3"/>
      <c r="W181" s="3"/>
    </row>
    <row r="182" spans="1:23" ht="15.75" customHeight="1" x14ac:dyDescent="0.35">
      <c r="A182" s="3"/>
      <c r="B182" s="5"/>
      <c r="C182" s="3"/>
      <c r="D182" s="3"/>
      <c r="E182" s="3"/>
      <c r="F182" s="3"/>
      <c r="G182" s="273"/>
      <c r="H182" s="273"/>
      <c r="I182" s="273"/>
      <c r="J182" s="274"/>
      <c r="K182" s="3"/>
      <c r="L182" s="3"/>
      <c r="M182" s="3"/>
      <c r="N182" s="3"/>
      <c r="O182" s="3"/>
      <c r="P182" s="3"/>
      <c r="Q182" s="3"/>
      <c r="R182" s="3"/>
      <c r="S182" s="3"/>
      <c r="T182" s="3"/>
      <c r="U182" s="3"/>
      <c r="V182" s="3"/>
      <c r="W182" s="3"/>
    </row>
    <row r="183" spans="1:23" ht="15.75" customHeight="1" x14ac:dyDescent="0.35">
      <c r="A183" s="3"/>
      <c r="B183" s="5"/>
      <c r="C183" s="3"/>
      <c r="D183" s="3"/>
      <c r="E183" s="3"/>
      <c r="F183" s="3"/>
      <c r="G183" s="273"/>
      <c r="H183" s="273"/>
      <c r="I183" s="273"/>
      <c r="J183" s="274"/>
      <c r="K183" s="3"/>
      <c r="L183" s="3"/>
      <c r="M183" s="3"/>
      <c r="N183" s="3"/>
      <c r="O183" s="3"/>
      <c r="P183" s="3"/>
      <c r="Q183" s="3"/>
      <c r="R183" s="3"/>
      <c r="S183" s="3"/>
      <c r="T183" s="3"/>
      <c r="U183" s="3"/>
      <c r="V183" s="3"/>
      <c r="W183" s="3"/>
    </row>
    <row r="184" spans="1:23" ht="15.75" customHeight="1" x14ac:dyDescent="0.35">
      <c r="A184" s="3"/>
      <c r="B184" s="5"/>
      <c r="C184" s="3"/>
      <c r="D184" s="3"/>
      <c r="E184" s="3"/>
      <c r="F184" s="3"/>
      <c r="G184" s="273"/>
      <c r="H184" s="273"/>
      <c r="I184" s="273"/>
      <c r="J184" s="274"/>
      <c r="K184" s="3"/>
      <c r="L184" s="3"/>
      <c r="M184" s="3"/>
      <c r="N184" s="3"/>
      <c r="O184" s="3"/>
      <c r="P184" s="3"/>
      <c r="Q184" s="3"/>
      <c r="R184" s="3"/>
      <c r="S184" s="3"/>
      <c r="T184" s="3"/>
      <c r="U184" s="3"/>
      <c r="V184" s="3"/>
      <c r="W184" s="3"/>
    </row>
    <row r="185" spans="1:23" ht="15.75" customHeight="1" x14ac:dyDescent="0.35">
      <c r="A185" s="3"/>
      <c r="B185" s="5"/>
      <c r="C185" s="3"/>
      <c r="D185" s="3"/>
      <c r="E185" s="3"/>
      <c r="F185" s="3"/>
      <c r="G185" s="273"/>
      <c r="H185" s="273"/>
      <c r="I185" s="273"/>
      <c r="J185" s="274"/>
      <c r="K185" s="3"/>
      <c r="L185" s="3"/>
      <c r="M185" s="3"/>
      <c r="N185" s="3"/>
      <c r="O185" s="3"/>
      <c r="P185" s="3"/>
      <c r="Q185" s="3"/>
      <c r="R185" s="3"/>
      <c r="S185" s="3"/>
      <c r="T185" s="3"/>
      <c r="U185" s="3"/>
      <c r="V185" s="3"/>
      <c r="W185" s="3"/>
    </row>
    <row r="186" spans="1:23" ht="15.75" customHeight="1" x14ac:dyDescent="0.35">
      <c r="A186" s="3"/>
      <c r="B186" s="5"/>
      <c r="C186" s="3"/>
      <c r="D186" s="3"/>
      <c r="E186" s="3"/>
      <c r="F186" s="3"/>
      <c r="G186" s="273"/>
      <c r="H186" s="273"/>
      <c r="I186" s="273"/>
      <c r="J186" s="274"/>
      <c r="K186" s="3"/>
      <c r="L186" s="3"/>
      <c r="M186" s="3"/>
      <c r="N186" s="3"/>
      <c r="O186" s="3"/>
      <c r="P186" s="3"/>
      <c r="Q186" s="3"/>
      <c r="R186" s="3"/>
      <c r="S186" s="3"/>
      <c r="T186" s="3"/>
      <c r="U186" s="3"/>
      <c r="V186" s="3"/>
      <c r="W186" s="3"/>
    </row>
    <row r="187" spans="1:23" ht="15.75" customHeight="1" x14ac:dyDescent="0.35">
      <c r="A187" s="3"/>
      <c r="B187" s="5"/>
      <c r="C187" s="3"/>
      <c r="D187" s="3"/>
      <c r="E187" s="3"/>
      <c r="F187" s="3"/>
      <c r="G187" s="273"/>
      <c r="H187" s="273"/>
      <c r="I187" s="273"/>
      <c r="J187" s="274"/>
      <c r="K187" s="3"/>
      <c r="L187" s="3"/>
      <c r="M187" s="3"/>
      <c r="N187" s="3"/>
      <c r="O187" s="3"/>
      <c r="P187" s="3"/>
      <c r="Q187" s="3"/>
      <c r="R187" s="3"/>
      <c r="S187" s="3"/>
      <c r="T187" s="3"/>
      <c r="U187" s="3"/>
      <c r="V187" s="3"/>
      <c r="W187" s="3"/>
    </row>
    <row r="188" spans="1:23" ht="15.75" customHeight="1" x14ac:dyDescent="0.35">
      <c r="A188" s="3"/>
      <c r="B188" s="5"/>
      <c r="C188" s="3"/>
      <c r="D188" s="3"/>
      <c r="E188" s="3"/>
      <c r="F188" s="3"/>
      <c r="G188" s="273"/>
      <c r="H188" s="273"/>
      <c r="I188" s="273"/>
      <c r="J188" s="274"/>
      <c r="K188" s="3"/>
      <c r="L188" s="3"/>
      <c r="M188" s="3"/>
      <c r="N188" s="3"/>
      <c r="O188" s="3"/>
      <c r="P188" s="3"/>
      <c r="Q188" s="3"/>
      <c r="R188" s="3"/>
      <c r="S188" s="3"/>
      <c r="T188" s="3"/>
      <c r="U188" s="3"/>
      <c r="V188" s="3"/>
      <c r="W188" s="3"/>
    </row>
    <row r="189" spans="1:23" ht="15.75" customHeight="1" x14ac:dyDescent="0.35">
      <c r="A189" s="3"/>
      <c r="B189" s="5"/>
      <c r="C189" s="3"/>
      <c r="D189" s="3"/>
      <c r="E189" s="3"/>
      <c r="F189" s="3"/>
      <c r="G189" s="273"/>
      <c r="H189" s="273"/>
      <c r="I189" s="273"/>
      <c r="J189" s="274"/>
      <c r="K189" s="3"/>
      <c r="L189" s="3"/>
      <c r="M189" s="3"/>
      <c r="N189" s="3"/>
      <c r="O189" s="3"/>
      <c r="P189" s="3"/>
      <c r="Q189" s="3"/>
      <c r="R189" s="3"/>
      <c r="S189" s="3"/>
      <c r="T189" s="3"/>
      <c r="U189" s="3"/>
      <c r="V189" s="3"/>
      <c r="W189" s="3"/>
    </row>
    <row r="190" spans="1:23" ht="15.75" customHeight="1" x14ac:dyDescent="0.35">
      <c r="A190" s="3"/>
      <c r="B190" s="5"/>
      <c r="C190" s="3"/>
      <c r="D190" s="3"/>
      <c r="E190" s="3"/>
      <c r="F190" s="3"/>
      <c r="G190" s="273"/>
      <c r="H190" s="273"/>
      <c r="I190" s="273"/>
      <c r="J190" s="274"/>
      <c r="K190" s="3"/>
      <c r="L190" s="3"/>
      <c r="M190" s="3"/>
      <c r="N190" s="3"/>
      <c r="O190" s="3"/>
      <c r="P190" s="3"/>
      <c r="Q190" s="3"/>
      <c r="R190" s="3"/>
      <c r="S190" s="3"/>
      <c r="T190" s="3"/>
      <c r="U190" s="3"/>
      <c r="V190" s="3"/>
      <c r="W190" s="3"/>
    </row>
    <row r="191" spans="1:23" ht="15.75" customHeight="1" x14ac:dyDescent="0.35">
      <c r="A191" s="3"/>
      <c r="B191" s="5"/>
      <c r="C191" s="3"/>
      <c r="D191" s="3"/>
      <c r="E191" s="3"/>
      <c r="F191" s="3"/>
      <c r="G191" s="273"/>
      <c r="H191" s="273"/>
      <c r="I191" s="273"/>
      <c r="J191" s="274"/>
      <c r="K191" s="3"/>
      <c r="L191" s="3"/>
      <c r="M191" s="3"/>
      <c r="N191" s="3"/>
      <c r="O191" s="3"/>
      <c r="P191" s="3"/>
      <c r="Q191" s="3"/>
      <c r="R191" s="3"/>
      <c r="S191" s="3"/>
      <c r="T191" s="3"/>
      <c r="U191" s="3"/>
      <c r="V191" s="3"/>
      <c r="W191" s="3"/>
    </row>
    <row r="192" spans="1:23" ht="15.75" customHeight="1" x14ac:dyDescent="0.35">
      <c r="A192" s="3"/>
      <c r="B192" s="5"/>
      <c r="C192" s="3"/>
      <c r="D192" s="3"/>
      <c r="E192" s="3"/>
      <c r="F192" s="3"/>
      <c r="G192" s="273"/>
      <c r="H192" s="273"/>
      <c r="I192" s="273"/>
      <c r="J192" s="274"/>
      <c r="K192" s="3"/>
      <c r="L192" s="3"/>
      <c r="M192" s="3"/>
      <c r="N192" s="3"/>
      <c r="O192" s="3"/>
      <c r="P192" s="3"/>
      <c r="Q192" s="3"/>
      <c r="R192" s="3"/>
      <c r="S192" s="3"/>
      <c r="T192" s="3"/>
      <c r="U192" s="3"/>
      <c r="V192" s="3"/>
      <c r="W192" s="3"/>
    </row>
    <row r="193" spans="1:23" ht="15.75" customHeight="1" x14ac:dyDescent="0.35">
      <c r="A193" s="3"/>
      <c r="B193" s="5"/>
      <c r="C193" s="3"/>
      <c r="D193" s="3"/>
      <c r="E193" s="3"/>
      <c r="F193" s="3"/>
      <c r="G193" s="273"/>
      <c r="H193" s="273"/>
      <c r="I193" s="273"/>
      <c r="J193" s="274"/>
      <c r="K193" s="3"/>
      <c r="L193" s="3"/>
      <c r="M193" s="3"/>
      <c r="N193" s="3"/>
      <c r="O193" s="3"/>
      <c r="P193" s="3"/>
      <c r="Q193" s="3"/>
      <c r="R193" s="3"/>
      <c r="S193" s="3"/>
      <c r="T193" s="3"/>
      <c r="U193" s="3"/>
      <c r="V193" s="3"/>
      <c r="W193" s="3"/>
    </row>
    <row r="194" spans="1:23" ht="15.75" customHeight="1" x14ac:dyDescent="0.35">
      <c r="A194" s="3"/>
      <c r="B194" s="5"/>
      <c r="C194" s="3"/>
      <c r="D194" s="3"/>
      <c r="E194" s="3"/>
      <c r="F194" s="3"/>
      <c r="G194" s="273"/>
      <c r="H194" s="273"/>
      <c r="I194" s="273"/>
      <c r="J194" s="274"/>
      <c r="K194" s="3"/>
      <c r="L194" s="3"/>
      <c r="M194" s="3"/>
      <c r="N194" s="3"/>
      <c r="O194" s="3"/>
      <c r="P194" s="3"/>
      <c r="Q194" s="3"/>
      <c r="R194" s="3"/>
      <c r="S194" s="3"/>
      <c r="T194" s="3"/>
      <c r="U194" s="3"/>
      <c r="V194" s="3"/>
      <c r="W194" s="3"/>
    </row>
    <row r="195" spans="1:23" ht="15.75" customHeight="1" x14ac:dyDescent="0.35">
      <c r="A195" s="3"/>
      <c r="B195" s="5"/>
      <c r="C195" s="3"/>
      <c r="D195" s="3"/>
      <c r="E195" s="3"/>
      <c r="F195" s="3"/>
      <c r="G195" s="273"/>
      <c r="H195" s="273"/>
      <c r="I195" s="273"/>
      <c r="J195" s="274"/>
      <c r="K195" s="3"/>
      <c r="L195" s="3"/>
      <c r="M195" s="3"/>
      <c r="N195" s="3"/>
      <c r="O195" s="3"/>
      <c r="P195" s="3"/>
      <c r="Q195" s="3"/>
      <c r="R195" s="3"/>
      <c r="S195" s="3"/>
      <c r="T195" s="3"/>
      <c r="U195" s="3"/>
      <c r="V195" s="3"/>
      <c r="W195" s="3"/>
    </row>
    <row r="196" spans="1:23" ht="15.75" customHeight="1" x14ac:dyDescent="0.35">
      <c r="A196" s="3"/>
      <c r="B196" s="5"/>
      <c r="C196" s="3"/>
      <c r="D196" s="3"/>
      <c r="E196" s="3"/>
      <c r="F196" s="3"/>
      <c r="G196" s="273"/>
      <c r="H196" s="273"/>
      <c r="I196" s="273"/>
      <c r="J196" s="274"/>
      <c r="K196" s="3"/>
      <c r="L196" s="3"/>
      <c r="M196" s="3"/>
      <c r="N196" s="3"/>
      <c r="O196" s="3"/>
      <c r="P196" s="3"/>
      <c r="Q196" s="3"/>
      <c r="R196" s="3"/>
      <c r="S196" s="3"/>
      <c r="T196" s="3"/>
      <c r="U196" s="3"/>
      <c r="V196" s="3"/>
      <c r="W196" s="3"/>
    </row>
    <row r="197" spans="1:23" ht="15.75" customHeight="1" x14ac:dyDescent="0.35">
      <c r="A197" s="3"/>
      <c r="B197" s="5"/>
      <c r="C197" s="3"/>
      <c r="D197" s="3"/>
      <c r="E197" s="3"/>
      <c r="F197" s="3"/>
      <c r="G197" s="273"/>
      <c r="H197" s="273"/>
      <c r="I197" s="273"/>
      <c r="J197" s="274"/>
      <c r="K197" s="3"/>
      <c r="L197" s="3"/>
      <c r="M197" s="3"/>
      <c r="N197" s="3"/>
      <c r="O197" s="3"/>
      <c r="P197" s="3"/>
      <c r="Q197" s="3"/>
      <c r="R197" s="3"/>
      <c r="S197" s="3"/>
      <c r="T197" s="3"/>
      <c r="U197" s="3"/>
      <c r="V197" s="3"/>
      <c r="W197" s="3"/>
    </row>
    <row r="198" spans="1:23" ht="15.75" customHeight="1" x14ac:dyDescent="0.35">
      <c r="A198" s="3"/>
      <c r="B198" s="5"/>
      <c r="C198" s="3"/>
      <c r="D198" s="3"/>
      <c r="E198" s="3"/>
      <c r="F198" s="3"/>
      <c r="G198" s="273"/>
      <c r="H198" s="273"/>
      <c r="I198" s="273"/>
      <c r="J198" s="274"/>
      <c r="K198" s="3"/>
      <c r="L198" s="3"/>
      <c r="M198" s="3"/>
      <c r="N198" s="3"/>
      <c r="O198" s="3"/>
      <c r="P198" s="3"/>
      <c r="Q198" s="3"/>
      <c r="R198" s="3"/>
      <c r="S198" s="3"/>
      <c r="T198" s="3"/>
      <c r="U198" s="3"/>
      <c r="V198" s="3"/>
      <c r="W198" s="3"/>
    </row>
    <row r="199" spans="1:23" ht="15.75" customHeight="1" x14ac:dyDescent="0.35">
      <c r="A199" s="3"/>
      <c r="B199" s="5"/>
      <c r="C199" s="3"/>
      <c r="D199" s="3"/>
      <c r="E199" s="3"/>
      <c r="F199" s="3"/>
      <c r="G199" s="273"/>
      <c r="H199" s="273"/>
      <c r="I199" s="273"/>
      <c r="J199" s="274"/>
      <c r="K199" s="3"/>
      <c r="L199" s="3"/>
      <c r="M199" s="3"/>
      <c r="N199" s="3"/>
      <c r="O199" s="3"/>
      <c r="P199" s="3"/>
      <c r="Q199" s="3"/>
      <c r="R199" s="3"/>
      <c r="S199" s="3"/>
      <c r="T199" s="3"/>
      <c r="U199" s="3"/>
      <c r="V199" s="3"/>
      <c r="W199" s="3"/>
    </row>
    <row r="200" spans="1:23" ht="15.75" customHeight="1" x14ac:dyDescent="0.35">
      <c r="A200" s="3"/>
      <c r="B200" s="5"/>
      <c r="C200" s="3"/>
      <c r="D200" s="3"/>
      <c r="E200" s="3"/>
      <c r="F200" s="3"/>
      <c r="G200" s="273"/>
      <c r="H200" s="273"/>
      <c r="I200" s="273"/>
      <c r="J200" s="274"/>
      <c r="K200" s="3"/>
      <c r="L200" s="3"/>
      <c r="M200" s="3"/>
      <c r="N200" s="3"/>
      <c r="O200" s="3"/>
      <c r="P200" s="3"/>
      <c r="Q200" s="3"/>
      <c r="R200" s="3"/>
      <c r="S200" s="3"/>
      <c r="T200" s="3"/>
      <c r="U200" s="3"/>
      <c r="V200" s="3"/>
      <c r="W200" s="3"/>
    </row>
    <row r="201" spans="1:23" ht="15.75" customHeight="1" x14ac:dyDescent="0.35">
      <c r="A201" s="3"/>
      <c r="B201" s="5"/>
      <c r="C201" s="3"/>
      <c r="D201" s="3"/>
      <c r="E201" s="3"/>
      <c r="F201" s="3"/>
      <c r="G201" s="273"/>
      <c r="H201" s="273"/>
      <c r="I201" s="273"/>
      <c r="J201" s="274"/>
      <c r="K201" s="3"/>
      <c r="L201" s="3"/>
      <c r="M201" s="3"/>
      <c r="N201" s="3"/>
      <c r="O201" s="3"/>
      <c r="P201" s="3"/>
      <c r="Q201" s="3"/>
      <c r="R201" s="3"/>
      <c r="S201" s="3"/>
      <c r="T201" s="3"/>
      <c r="U201" s="3"/>
      <c r="V201" s="3"/>
      <c r="W201" s="3"/>
    </row>
    <row r="202" spans="1:23" ht="15.75" customHeight="1" x14ac:dyDescent="0.35">
      <c r="A202" s="3"/>
      <c r="B202" s="5"/>
      <c r="C202" s="3"/>
      <c r="D202" s="3"/>
      <c r="E202" s="3"/>
      <c r="F202" s="3"/>
      <c r="G202" s="273"/>
      <c r="H202" s="273"/>
      <c r="I202" s="273"/>
      <c r="J202" s="274"/>
      <c r="K202" s="3"/>
      <c r="L202" s="3"/>
      <c r="M202" s="3"/>
      <c r="N202" s="3"/>
      <c r="O202" s="3"/>
      <c r="P202" s="3"/>
      <c r="Q202" s="3"/>
      <c r="R202" s="3"/>
      <c r="S202" s="3"/>
      <c r="T202" s="3"/>
      <c r="U202" s="3"/>
      <c r="V202" s="3"/>
      <c r="W202" s="3"/>
    </row>
    <row r="203" spans="1:23" ht="15.75" customHeight="1" x14ac:dyDescent="0.35">
      <c r="A203" s="3"/>
      <c r="B203" s="5"/>
      <c r="C203" s="3"/>
      <c r="D203" s="3"/>
      <c r="E203" s="3"/>
      <c r="F203" s="3"/>
      <c r="G203" s="273"/>
      <c r="H203" s="273"/>
      <c r="I203" s="273"/>
      <c r="J203" s="274"/>
      <c r="K203" s="3"/>
      <c r="L203" s="3"/>
      <c r="M203" s="3"/>
      <c r="N203" s="3"/>
      <c r="O203" s="3"/>
      <c r="P203" s="3"/>
      <c r="Q203" s="3"/>
      <c r="R203" s="3"/>
      <c r="S203" s="3"/>
      <c r="T203" s="3"/>
      <c r="U203" s="3"/>
      <c r="V203" s="3"/>
      <c r="W203" s="3"/>
    </row>
    <row r="204" spans="1:23" ht="15.75" customHeight="1" x14ac:dyDescent="0.35">
      <c r="A204" s="3"/>
      <c r="B204" s="5"/>
      <c r="C204" s="3"/>
      <c r="D204" s="3"/>
      <c r="E204" s="3"/>
      <c r="F204" s="3"/>
      <c r="G204" s="273"/>
      <c r="H204" s="273"/>
      <c r="I204" s="273"/>
      <c r="J204" s="274"/>
      <c r="K204" s="3"/>
      <c r="L204" s="3"/>
      <c r="M204" s="3"/>
      <c r="N204" s="3"/>
      <c r="O204" s="3"/>
      <c r="P204" s="3"/>
      <c r="Q204" s="3"/>
      <c r="R204" s="3"/>
      <c r="S204" s="3"/>
      <c r="T204" s="3"/>
      <c r="U204" s="3"/>
      <c r="V204" s="3"/>
      <c r="W204" s="3"/>
    </row>
    <row r="205" spans="1:23" ht="15.75" customHeight="1" x14ac:dyDescent="0.35">
      <c r="A205" s="3"/>
      <c r="B205" s="5"/>
      <c r="C205" s="3"/>
      <c r="D205" s="3"/>
      <c r="E205" s="3"/>
      <c r="F205" s="3"/>
      <c r="G205" s="273"/>
      <c r="H205" s="273"/>
      <c r="I205" s="273"/>
      <c r="J205" s="274"/>
      <c r="K205" s="3"/>
      <c r="L205" s="3"/>
      <c r="M205" s="3"/>
      <c r="N205" s="3"/>
      <c r="O205" s="3"/>
      <c r="P205" s="3"/>
      <c r="Q205" s="3"/>
      <c r="R205" s="3"/>
      <c r="S205" s="3"/>
      <c r="T205" s="3"/>
      <c r="U205" s="3"/>
      <c r="V205" s="3"/>
      <c r="W205" s="3"/>
    </row>
    <row r="206" spans="1:23" ht="15.75" customHeight="1" x14ac:dyDescent="0.35">
      <c r="A206" s="3"/>
      <c r="B206" s="5"/>
      <c r="C206" s="3"/>
      <c r="D206" s="3"/>
      <c r="E206" s="3"/>
      <c r="F206" s="3"/>
      <c r="G206" s="273"/>
      <c r="H206" s="273"/>
      <c r="I206" s="273"/>
      <c r="J206" s="274"/>
      <c r="K206" s="3"/>
      <c r="L206" s="3"/>
      <c r="M206" s="3"/>
      <c r="N206" s="3"/>
      <c r="O206" s="3"/>
      <c r="P206" s="3"/>
      <c r="Q206" s="3"/>
      <c r="R206" s="3"/>
      <c r="S206" s="3"/>
      <c r="T206" s="3"/>
      <c r="U206" s="3"/>
      <c r="V206" s="3"/>
      <c r="W206" s="3"/>
    </row>
    <row r="207" spans="1:23" ht="15.75" customHeight="1" x14ac:dyDescent="0.35">
      <c r="A207" s="3"/>
      <c r="B207" s="5"/>
      <c r="C207" s="3"/>
      <c r="D207" s="3"/>
      <c r="E207" s="3"/>
      <c r="F207" s="3"/>
      <c r="G207" s="273"/>
      <c r="H207" s="273"/>
      <c r="I207" s="273"/>
      <c r="J207" s="274"/>
      <c r="K207" s="3"/>
      <c r="L207" s="3"/>
      <c r="M207" s="3"/>
      <c r="N207" s="3"/>
      <c r="O207" s="3"/>
      <c r="P207" s="3"/>
      <c r="Q207" s="3"/>
      <c r="R207" s="3"/>
      <c r="S207" s="3"/>
      <c r="T207" s="3"/>
      <c r="U207" s="3"/>
      <c r="V207" s="3"/>
      <c r="W207" s="3"/>
    </row>
    <row r="208" spans="1:23" ht="15.75" customHeight="1" x14ac:dyDescent="0.35">
      <c r="A208" s="3"/>
      <c r="B208" s="5"/>
      <c r="C208" s="3"/>
      <c r="D208" s="3"/>
      <c r="E208" s="3"/>
      <c r="F208" s="3"/>
      <c r="G208" s="273"/>
      <c r="H208" s="273"/>
      <c r="I208" s="273"/>
      <c r="J208" s="274"/>
      <c r="K208" s="3"/>
      <c r="L208" s="3"/>
      <c r="M208" s="3"/>
      <c r="N208" s="3"/>
      <c r="O208" s="3"/>
      <c r="P208" s="3"/>
      <c r="Q208" s="3"/>
      <c r="R208" s="3"/>
      <c r="S208" s="3"/>
      <c r="T208" s="3"/>
      <c r="U208" s="3"/>
      <c r="V208" s="3"/>
      <c r="W208" s="3"/>
    </row>
    <row r="209" spans="1:23" ht="15.75" customHeight="1" x14ac:dyDescent="0.35">
      <c r="A209" s="3"/>
      <c r="B209" s="5"/>
      <c r="C209" s="3"/>
      <c r="D209" s="3"/>
      <c r="E209" s="3"/>
      <c r="F209" s="3"/>
      <c r="G209" s="273"/>
      <c r="H209" s="273"/>
      <c r="I209" s="273"/>
      <c r="J209" s="274"/>
      <c r="K209" s="3"/>
      <c r="L209" s="3"/>
      <c r="M209" s="3"/>
      <c r="N209" s="3"/>
      <c r="O209" s="3"/>
      <c r="P209" s="3"/>
      <c r="Q209" s="3"/>
      <c r="R209" s="3"/>
      <c r="S209" s="3"/>
      <c r="T209" s="3"/>
      <c r="U209" s="3"/>
      <c r="V209" s="3"/>
      <c r="W209" s="3"/>
    </row>
    <row r="210" spans="1:23" ht="15.75" customHeight="1" x14ac:dyDescent="0.35">
      <c r="A210" s="3"/>
      <c r="B210" s="5"/>
      <c r="C210" s="3"/>
      <c r="D210" s="3"/>
      <c r="E210" s="3"/>
      <c r="F210" s="3"/>
      <c r="G210" s="273"/>
      <c r="H210" s="273"/>
      <c r="I210" s="273"/>
      <c r="J210" s="274"/>
      <c r="K210" s="3"/>
      <c r="L210" s="3"/>
      <c r="M210" s="3"/>
      <c r="N210" s="3"/>
      <c r="O210" s="3"/>
      <c r="P210" s="3"/>
      <c r="Q210" s="3"/>
      <c r="R210" s="3"/>
      <c r="S210" s="3"/>
      <c r="T210" s="3"/>
      <c r="U210" s="3"/>
      <c r="V210" s="3"/>
      <c r="W210" s="3"/>
    </row>
    <row r="211" spans="1:23" ht="15.75" customHeight="1" x14ac:dyDescent="0.35">
      <c r="A211" s="3"/>
      <c r="B211" s="5"/>
      <c r="C211" s="3"/>
      <c r="D211" s="3"/>
      <c r="E211" s="3"/>
      <c r="F211" s="3"/>
      <c r="G211" s="273"/>
      <c r="H211" s="273"/>
      <c r="I211" s="273"/>
      <c r="J211" s="274"/>
      <c r="K211" s="3"/>
      <c r="L211" s="3"/>
      <c r="M211" s="3"/>
      <c r="N211" s="3"/>
      <c r="O211" s="3"/>
      <c r="P211" s="3"/>
      <c r="Q211" s="3"/>
      <c r="R211" s="3"/>
      <c r="S211" s="3"/>
      <c r="T211" s="3"/>
      <c r="U211" s="3"/>
      <c r="V211" s="3"/>
      <c r="W211" s="3"/>
    </row>
    <row r="212" spans="1:23" ht="15.75" customHeight="1" x14ac:dyDescent="0.35">
      <c r="A212" s="3"/>
      <c r="B212" s="5"/>
      <c r="C212" s="3"/>
      <c r="D212" s="3"/>
      <c r="E212" s="3"/>
      <c r="F212" s="3"/>
      <c r="G212" s="273"/>
      <c r="H212" s="273"/>
      <c r="I212" s="273"/>
      <c r="J212" s="274"/>
      <c r="K212" s="3"/>
      <c r="L212" s="3"/>
      <c r="M212" s="3"/>
      <c r="N212" s="3"/>
      <c r="O212" s="3"/>
      <c r="P212" s="3"/>
      <c r="Q212" s="3"/>
      <c r="R212" s="3"/>
      <c r="S212" s="3"/>
      <c r="T212" s="3"/>
      <c r="U212" s="3"/>
      <c r="V212" s="3"/>
      <c r="W212" s="3"/>
    </row>
    <row r="213" spans="1:23" ht="15.75" customHeight="1" x14ac:dyDescent="0.35">
      <c r="A213" s="3"/>
      <c r="B213" s="5"/>
      <c r="C213" s="3"/>
      <c r="D213" s="3"/>
      <c r="E213" s="3"/>
      <c r="F213" s="3"/>
      <c r="G213" s="273"/>
      <c r="H213" s="273"/>
      <c r="I213" s="273"/>
      <c r="J213" s="274"/>
      <c r="K213" s="3"/>
      <c r="L213" s="3"/>
      <c r="M213" s="3"/>
      <c r="N213" s="3"/>
      <c r="O213" s="3"/>
      <c r="P213" s="3"/>
      <c r="Q213" s="3"/>
      <c r="R213" s="3"/>
      <c r="S213" s="3"/>
      <c r="T213" s="3"/>
      <c r="U213" s="3"/>
      <c r="V213" s="3"/>
      <c r="W213" s="3"/>
    </row>
    <row r="214" spans="1:23" ht="15.75" customHeight="1" x14ac:dyDescent="0.35">
      <c r="A214" s="3"/>
      <c r="B214" s="5"/>
      <c r="C214" s="3"/>
      <c r="D214" s="3"/>
      <c r="E214" s="3"/>
      <c r="F214" s="3"/>
      <c r="G214" s="273"/>
      <c r="H214" s="273"/>
      <c r="I214" s="273"/>
      <c r="J214" s="274"/>
      <c r="K214" s="3"/>
      <c r="L214" s="3"/>
      <c r="M214" s="3"/>
      <c r="N214" s="3"/>
      <c r="O214" s="3"/>
      <c r="P214" s="3"/>
      <c r="Q214" s="3"/>
      <c r="R214" s="3"/>
      <c r="S214" s="3"/>
      <c r="T214" s="3"/>
      <c r="U214" s="3"/>
      <c r="V214" s="3"/>
      <c r="W214" s="3"/>
    </row>
    <row r="215" spans="1:23" ht="15.75" customHeight="1" x14ac:dyDescent="0.35">
      <c r="A215" s="3"/>
      <c r="B215" s="5"/>
      <c r="C215" s="3"/>
      <c r="D215" s="3"/>
      <c r="E215" s="3"/>
      <c r="F215" s="3"/>
      <c r="G215" s="273"/>
      <c r="H215" s="273"/>
      <c r="I215" s="273"/>
      <c r="J215" s="274"/>
      <c r="K215" s="3"/>
      <c r="L215" s="3"/>
      <c r="M215" s="3"/>
      <c r="N215" s="3"/>
      <c r="O215" s="3"/>
      <c r="P215" s="3"/>
      <c r="Q215" s="3"/>
      <c r="R215" s="3"/>
      <c r="S215" s="3"/>
      <c r="T215" s="3"/>
      <c r="U215" s="3"/>
      <c r="V215" s="3"/>
      <c r="W215" s="3"/>
    </row>
    <row r="216" spans="1:23" ht="15.75" customHeight="1" x14ac:dyDescent="0.35">
      <c r="A216" s="3"/>
      <c r="B216" s="5"/>
      <c r="C216" s="3"/>
      <c r="D216" s="3"/>
      <c r="E216" s="3"/>
      <c r="F216" s="3"/>
      <c r="G216" s="273"/>
      <c r="H216" s="273"/>
      <c r="I216" s="273"/>
      <c r="J216" s="274"/>
      <c r="K216" s="3"/>
      <c r="L216" s="3"/>
      <c r="M216" s="3"/>
      <c r="N216" s="3"/>
      <c r="O216" s="3"/>
      <c r="P216" s="3"/>
      <c r="Q216" s="3"/>
      <c r="R216" s="3"/>
      <c r="S216" s="3"/>
      <c r="T216" s="3"/>
      <c r="U216" s="3"/>
      <c r="V216" s="3"/>
      <c r="W216" s="3"/>
    </row>
    <row r="217" spans="1:23" ht="15.75" customHeight="1" x14ac:dyDescent="0.35">
      <c r="A217" s="3"/>
      <c r="B217" s="5"/>
      <c r="C217" s="3"/>
      <c r="D217" s="3"/>
      <c r="E217" s="3"/>
      <c r="F217" s="3"/>
      <c r="G217" s="273"/>
      <c r="H217" s="273"/>
      <c r="I217" s="273"/>
      <c r="J217" s="274"/>
      <c r="K217" s="3"/>
      <c r="L217" s="3"/>
      <c r="M217" s="3"/>
      <c r="N217" s="3"/>
      <c r="O217" s="3"/>
      <c r="P217" s="3"/>
      <c r="Q217" s="3"/>
      <c r="R217" s="3"/>
      <c r="S217" s="3"/>
      <c r="T217" s="3"/>
      <c r="U217" s="3"/>
      <c r="V217" s="3"/>
      <c r="W217" s="3"/>
    </row>
    <row r="218" spans="1:23" ht="15.75" customHeight="1" x14ac:dyDescent="0.35">
      <c r="A218" s="3"/>
      <c r="B218" s="5"/>
      <c r="C218" s="3"/>
      <c r="D218" s="3"/>
      <c r="E218" s="3"/>
      <c r="F218" s="3"/>
      <c r="G218" s="273"/>
      <c r="H218" s="273"/>
      <c r="I218" s="273"/>
      <c r="J218" s="274"/>
      <c r="K218" s="3"/>
      <c r="L218" s="3"/>
      <c r="M218" s="3"/>
      <c r="N218" s="3"/>
      <c r="O218" s="3"/>
      <c r="P218" s="3"/>
      <c r="Q218" s="3"/>
      <c r="R218" s="3"/>
      <c r="S218" s="3"/>
      <c r="T218" s="3"/>
      <c r="U218" s="3"/>
      <c r="V218" s="3"/>
      <c r="W218" s="3"/>
    </row>
    <row r="219" spans="1:23" ht="15.75" customHeight="1" x14ac:dyDescent="0.35">
      <c r="A219" s="3"/>
      <c r="B219" s="5"/>
      <c r="C219" s="3"/>
      <c r="D219" s="3"/>
      <c r="E219" s="3"/>
      <c r="F219" s="3"/>
      <c r="G219" s="273"/>
      <c r="H219" s="273"/>
      <c r="I219" s="273"/>
      <c r="J219" s="274"/>
      <c r="K219" s="3"/>
      <c r="L219" s="3"/>
      <c r="M219" s="3"/>
      <c r="N219" s="3"/>
      <c r="O219" s="3"/>
      <c r="P219" s="3"/>
      <c r="Q219" s="3"/>
      <c r="R219" s="3"/>
      <c r="S219" s="3"/>
      <c r="T219" s="3"/>
      <c r="U219" s="3"/>
      <c r="V219" s="3"/>
      <c r="W219" s="3"/>
    </row>
    <row r="220" spans="1:23" ht="15.75" customHeight="1" x14ac:dyDescent="0.35">
      <c r="A220" s="3"/>
      <c r="B220" s="5"/>
      <c r="C220" s="3"/>
      <c r="D220" s="3"/>
      <c r="E220" s="3"/>
      <c r="F220" s="3"/>
      <c r="G220" s="273"/>
      <c r="H220" s="273"/>
      <c r="I220" s="273"/>
      <c r="J220" s="274"/>
      <c r="K220" s="3"/>
      <c r="L220" s="3"/>
      <c r="M220" s="3"/>
      <c r="N220" s="3"/>
      <c r="O220" s="3"/>
      <c r="P220" s="3"/>
      <c r="Q220" s="3"/>
      <c r="R220" s="3"/>
      <c r="S220" s="3"/>
      <c r="T220" s="3"/>
      <c r="U220" s="3"/>
      <c r="V220" s="3"/>
      <c r="W220" s="3"/>
    </row>
    <row r="221" spans="1:23" ht="15.75" customHeight="1" x14ac:dyDescent="0.35">
      <c r="A221" s="3"/>
      <c r="B221" s="5"/>
      <c r="C221" s="3"/>
      <c r="D221" s="3"/>
      <c r="E221" s="3"/>
      <c r="F221" s="3"/>
      <c r="G221" s="273"/>
      <c r="H221" s="273"/>
      <c r="I221" s="273"/>
      <c r="J221" s="274"/>
      <c r="K221" s="3"/>
      <c r="L221" s="3"/>
      <c r="M221" s="3"/>
      <c r="N221" s="3"/>
      <c r="O221" s="3"/>
      <c r="P221" s="3"/>
      <c r="Q221" s="3"/>
      <c r="R221" s="3"/>
      <c r="S221" s="3"/>
      <c r="T221" s="3"/>
      <c r="U221" s="3"/>
      <c r="V221" s="3"/>
      <c r="W221" s="3"/>
    </row>
    <row r="222" spans="1:23" ht="15.75" customHeight="1" x14ac:dyDescent="0.35">
      <c r="A222" s="3"/>
      <c r="B222" s="5"/>
      <c r="C222" s="3"/>
      <c r="D222" s="3"/>
      <c r="E222" s="3"/>
      <c r="F222" s="3"/>
      <c r="G222" s="273"/>
      <c r="H222" s="273"/>
      <c r="I222" s="273"/>
      <c r="J222" s="274"/>
      <c r="K222" s="3"/>
      <c r="L222" s="3"/>
      <c r="M222" s="3"/>
      <c r="N222" s="3"/>
      <c r="O222" s="3"/>
      <c r="P222" s="3"/>
      <c r="Q222" s="3"/>
      <c r="R222" s="3"/>
      <c r="S222" s="3"/>
      <c r="T222" s="3"/>
      <c r="U222" s="3"/>
      <c r="V222" s="3"/>
      <c r="W222" s="3"/>
    </row>
    <row r="223" spans="1:23" ht="15.75" customHeight="1" x14ac:dyDescent="0.35">
      <c r="A223" s="3"/>
      <c r="B223" s="5"/>
      <c r="C223" s="3"/>
      <c r="D223" s="3"/>
      <c r="E223" s="3"/>
      <c r="F223" s="3"/>
      <c r="G223" s="273"/>
      <c r="H223" s="273"/>
      <c r="I223" s="273"/>
      <c r="J223" s="274"/>
      <c r="K223" s="3"/>
      <c r="L223" s="3"/>
      <c r="M223" s="3"/>
      <c r="N223" s="3"/>
      <c r="O223" s="3"/>
      <c r="P223" s="3"/>
      <c r="Q223" s="3"/>
      <c r="R223" s="3"/>
      <c r="S223" s="3"/>
      <c r="T223" s="3"/>
      <c r="U223" s="3"/>
      <c r="V223" s="3"/>
      <c r="W223" s="3"/>
    </row>
    <row r="224" spans="1:23" ht="15.75" customHeight="1" x14ac:dyDescent="0.35">
      <c r="A224" s="3"/>
      <c r="B224" s="5"/>
      <c r="C224" s="3"/>
      <c r="D224" s="3"/>
      <c r="E224" s="3"/>
      <c r="F224" s="3"/>
      <c r="G224" s="273"/>
      <c r="H224" s="273"/>
      <c r="I224" s="273"/>
      <c r="J224" s="274"/>
      <c r="K224" s="3"/>
      <c r="L224" s="3"/>
      <c r="M224" s="3"/>
      <c r="N224" s="3"/>
      <c r="O224" s="3"/>
      <c r="P224" s="3"/>
      <c r="Q224" s="3"/>
      <c r="R224" s="3"/>
      <c r="S224" s="3"/>
      <c r="T224" s="3"/>
      <c r="U224" s="3"/>
      <c r="V224" s="3"/>
      <c r="W224" s="3"/>
    </row>
    <row r="225" spans="1:23" ht="15.75" customHeight="1" x14ac:dyDescent="0.35">
      <c r="A225" s="3"/>
      <c r="B225" s="5"/>
      <c r="C225" s="3"/>
      <c r="D225" s="3"/>
      <c r="E225" s="3"/>
      <c r="F225" s="3"/>
      <c r="G225" s="273"/>
      <c r="H225" s="273"/>
      <c r="I225" s="273"/>
      <c r="J225" s="274"/>
      <c r="K225" s="3"/>
      <c r="L225" s="3"/>
      <c r="M225" s="3"/>
      <c r="N225" s="3"/>
      <c r="O225" s="3"/>
      <c r="P225" s="3"/>
      <c r="Q225" s="3"/>
      <c r="R225" s="3"/>
      <c r="S225" s="3"/>
      <c r="T225" s="3"/>
      <c r="U225" s="3"/>
      <c r="V225" s="3"/>
      <c r="W225" s="3"/>
    </row>
    <row r="226" spans="1:23" ht="15.75" customHeight="1" x14ac:dyDescent="0.35">
      <c r="A226" s="3"/>
      <c r="B226" s="5"/>
      <c r="C226" s="3"/>
      <c r="D226" s="3"/>
      <c r="E226" s="3"/>
      <c r="F226" s="3"/>
      <c r="G226" s="273"/>
      <c r="H226" s="273"/>
      <c r="I226" s="273"/>
      <c r="J226" s="274"/>
      <c r="K226" s="3"/>
      <c r="L226" s="3"/>
      <c r="M226" s="3"/>
      <c r="N226" s="3"/>
      <c r="O226" s="3"/>
      <c r="P226" s="3"/>
      <c r="Q226" s="3"/>
      <c r="R226" s="3"/>
      <c r="S226" s="3"/>
      <c r="T226" s="3"/>
      <c r="U226" s="3"/>
      <c r="V226" s="3"/>
      <c r="W226" s="3"/>
    </row>
    <row r="227" spans="1:23" ht="15.75" customHeight="1" x14ac:dyDescent="0.35">
      <c r="A227" s="3"/>
      <c r="B227" s="5"/>
      <c r="C227" s="3"/>
      <c r="D227" s="3"/>
      <c r="E227" s="3"/>
      <c r="F227" s="3"/>
      <c r="G227" s="273"/>
      <c r="H227" s="273"/>
      <c r="I227" s="273"/>
      <c r="J227" s="274"/>
      <c r="K227" s="3"/>
      <c r="L227" s="3"/>
      <c r="M227" s="3"/>
      <c r="N227" s="3"/>
      <c r="O227" s="3"/>
      <c r="P227" s="3"/>
      <c r="Q227" s="3"/>
      <c r="R227" s="3"/>
      <c r="S227" s="3"/>
      <c r="T227" s="3"/>
      <c r="U227" s="3"/>
      <c r="V227" s="3"/>
      <c r="W227" s="3"/>
    </row>
    <row r="228" spans="1:23" ht="15.75" customHeight="1" x14ac:dyDescent="0.35">
      <c r="A228" s="3"/>
      <c r="B228" s="5"/>
      <c r="C228" s="3"/>
      <c r="D228" s="3"/>
      <c r="E228" s="3"/>
      <c r="F228" s="3"/>
      <c r="G228" s="273"/>
      <c r="H228" s="273"/>
      <c r="I228" s="273"/>
      <c r="J228" s="274"/>
      <c r="K228" s="3"/>
      <c r="L228" s="3"/>
      <c r="M228" s="3"/>
      <c r="N228" s="3"/>
      <c r="O228" s="3"/>
      <c r="P228" s="3"/>
      <c r="Q228" s="3"/>
      <c r="R228" s="3"/>
      <c r="S228" s="3"/>
      <c r="T228" s="3"/>
      <c r="U228" s="3"/>
      <c r="V228" s="3"/>
      <c r="W228" s="3"/>
    </row>
    <row r="229" spans="1:23" ht="15.75" customHeight="1" x14ac:dyDescent="0.35">
      <c r="A229" s="3"/>
      <c r="B229" s="5"/>
      <c r="C229" s="3"/>
      <c r="D229" s="3"/>
      <c r="E229" s="3"/>
      <c r="F229" s="3"/>
      <c r="G229" s="273"/>
      <c r="H229" s="273"/>
      <c r="I229" s="273"/>
      <c r="J229" s="274"/>
      <c r="K229" s="3"/>
      <c r="L229" s="3"/>
      <c r="M229" s="3"/>
      <c r="N229" s="3"/>
      <c r="O229" s="3"/>
      <c r="P229" s="3"/>
      <c r="Q229" s="3"/>
      <c r="R229" s="3"/>
      <c r="S229" s="3"/>
      <c r="T229" s="3"/>
      <c r="U229" s="3"/>
      <c r="V229" s="3"/>
      <c r="W229" s="3"/>
    </row>
    <row r="230" spans="1:23" ht="15.75" customHeight="1" x14ac:dyDescent="0.35">
      <c r="A230" s="3"/>
      <c r="B230" s="5"/>
      <c r="C230" s="3"/>
      <c r="D230" s="3"/>
      <c r="E230" s="3"/>
      <c r="F230" s="3"/>
      <c r="G230" s="273"/>
      <c r="H230" s="273"/>
      <c r="I230" s="273"/>
      <c r="J230" s="274"/>
      <c r="K230" s="3"/>
      <c r="L230" s="3"/>
      <c r="M230" s="3"/>
      <c r="N230" s="3"/>
      <c r="O230" s="3"/>
      <c r="P230" s="3"/>
      <c r="Q230" s="3"/>
      <c r="R230" s="3"/>
      <c r="S230" s="3"/>
      <c r="T230" s="3"/>
      <c r="U230" s="3"/>
      <c r="V230" s="3"/>
      <c r="W230" s="3"/>
    </row>
    <row r="231" spans="1:23" ht="15.75" customHeight="1" x14ac:dyDescent="0.35">
      <c r="A231" s="3"/>
      <c r="B231" s="5"/>
      <c r="C231" s="3"/>
      <c r="D231" s="3"/>
      <c r="E231" s="3"/>
      <c r="F231" s="3"/>
      <c r="G231" s="273"/>
      <c r="H231" s="273"/>
      <c r="I231" s="273"/>
      <c r="J231" s="274"/>
      <c r="K231" s="3"/>
      <c r="L231" s="3"/>
      <c r="M231" s="3"/>
      <c r="N231" s="3"/>
      <c r="O231" s="3"/>
      <c r="P231" s="3"/>
      <c r="Q231" s="3"/>
      <c r="R231" s="3"/>
      <c r="S231" s="3"/>
      <c r="T231" s="3"/>
      <c r="U231" s="3"/>
      <c r="V231" s="3"/>
      <c r="W231" s="3"/>
    </row>
    <row r="232" spans="1:23" ht="15.75" customHeight="1" x14ac:dyDescent="0.35">
      <c r="A232" s="3"/>
      <c r="B232" s="5"/>
      <c r="C232" s="3"/>
      <c r="D232" s="3"/>
      <c r="E232" s="3"/>
      <c r="F232" s="3"/>
      <c r="G232" s="273"/>
      <c r="H232" s="273"/>
      <c r="I232" s="273"/>
      <c r="J232" s="274"/>
      <c r="K232" s="3"/>
      <c r="L232" s="3"/>
      <c r="M232" s="3"/>
      <c r="N232" s="3"/>
      <c r="O232" s="3"/>
      <c r="P232" s="3"/>
      <c r="Q232" s="3"/>
      <c r="R232" s="3"/>
      <c r="S232" s="3"/>
      <c r="T232" s="3"/>
      <c r="U232" s="3"/>
      <c r="V232" s="3"/>
      <c r="W232" s="3"/>
    </row>
    <row r="233" spans="1:23" ht="15.75" customHeight="1" x14ac:dyDescent="0.35">
      <c r="A233" s="3"/>
      <c r="B233" s="5"/>
      <c r="C233" s="3"/>
      <c r="D233" s="3"/>
      <c r="E233" s="3"/>
      <c r="F233" s="3"/>
      <c r="G233" s="273"/>
      <c r="H233" s="273"/>
      <c r="I233" s="273"/>
      <c r="J233" s="274"/>
      <c r="K233" s="3"/>
      <c r="L233" s="3"/>
      <c r="M233" s="3"/>
      <c r="N233" s="3"/>
      <c r="O233" s="3"/>
      <c r="P233" s="3"/>
      <c r="Q233" s="3"/>
      <c r="R233" s="3"/>
      <c r="S233" s="3"/>
      <c r="T233" s="3"/>
      <c r="U233" s="3"/>
      <c r="V233" s="3"/>
      <c r="W233" s="3"/>
    </row>
    <row r="234" spans="1:23" ht="15.75" customHeight="1" x14ac:dyDescent="0.35">
      <c r="A234" s="3"/>
      <c r="B234" s="5"/>
      <c r="C234" s="3"/>
      <c r="D234" s="3"/>
      <c r="E234" s="3"/>
      <c r="F234" s="3"/>
      <c r="G234" s="273"/>
      <c r="H234" s="273"/>
      <c r="I234" s="273"/>
      <c r="J234" s="274"/>
      <c r="K234" s="3"/>
      <c r="L234" s="3"/>
      <c r="M234" s="3"/>
      <c r="N234" s="3"/>
      <c r="O234" s="3"/>
      <c r="P234" s="3"/>
      <c r="Q234" s="3"/>
      <c r="R234" s="3"/>
      <c r="S234" s="3"/>
      <c r="T234" s="3"/>
      <c r="U234" s="3"/>
      <c r="V234" s="3"/>
      <c r="W234" s="3"/>
    </row>
    <row r="235" spans="1:23" ht="15.75" customHeight="1" x14ac:dyDescent="0.35">
      <c r="A235" s="3"/>
      <c r="B235" s="5"/>
      <c r="C235" s="3"/>
      <c r="D235" s="3"/>
      <c r="E235" s="3"/>
      <c r="F235" s="3"/>
      <c r="G235" s="273"/>
      <c r="H235" s="273"/>
      <c r="I235" s="273"/>
      <c r="J235" s="274"/>
      <c r="K235" s="3"/>
      <c r="L235" s="3"/>
      <c r="M235" s="3"/>
      <c r="N235" s="3"/>
      <c r="O235" s="3"/>
      <c r="P235" s="3"/>
      <c r="Q235" s="3"/>
      <c r="R235" s="3"/>
      <c r="S235" s="3"/>
      <c r="T235" s="3"/>
      <c r="U235" s="3"/>
      <c r="V235" s="3"/>
      <c r="W235" s="3"/>
    </row>
    <row r="236" spans="1:23" ht="15.75" customHeight="1" x14ac:dyDescent="0.35">
      <c r="A236" s="3"/>
      <c r="B236" s="5"/>
      <c r="C236" s="3"/>
      <c r="D236" s="3"/>
      <c r="E236" s="3"/>
      <c r="F236" s="3"/>
      <c r="G236" s="273"/>
      <c r="H236" s="273"/>
      <c r="I236" s="273"/>
      <c r="J236" s="274"/>
      <c r="K236" s="3"/>
      <c r="L236" s="3"/>
      <c r="M236" s="3"/>
      <c r="N236" s="3"/>
      <c r="O236" s="3"/>
      <c r="P236" s="3"/>
      <c r="Q236" s="3"/>
      <c r="R236" s="3"/>
      <c r="S236" s="3"/>
      <c r="T236" s="3"/>
      <c r="U236" s="3"/>
      <c r="V236" s="3"/>
      <c r="W236" s="3"/>
    </row>
    <row r="237" spans="1:23" ht="15.75" customHeight="1" x14ac:dyDescent="0.35">
      <c r="A237" s="3"/>
      <c r="B237" s="5"/>
      <c r="C237" s="3"/>
      <c r="D237" s="3"/>
      <c r="E237" s="3"/>
      <c r="F237" s="3"/>
      <c r="G237" s="273"/>
      <c r="H237" s="273"/>
      <c r="I237" s="273"/>
      <c r="J237" s="274"/>
      <c r="K237" s="3"/>
      <c r="L237" s="3"/>
      <c r="M237" s="3"/>
      <c r="N237" s="3"/>
      <c r="O237" s="3"/>
      <c r="P237" s="3"/>
      <c r="Q237" s="3"/>
      <c r="R237" s="3"/>
      <c r="S237" s="3"/>
      <c r="T237" s="3"/>
      <c r="U237" s="3"/>
      <c r="V237" s="3"/>
      <c r="W237" s="3"/>
    </row>
    <row r="238" spans="1:23" ht="15.75" customHeight="1" x14ac:dyDescent="0.35">
      <c r="A238" s="3"/>
      <c r="B238" s="5"/>
      <c r="C238" s="3"/>
      <c r="D238" s="3"/>
      <c r="E238" s="3"/>
      <c r="F238" s="3"/>
      <c r="G238" s="273"/>
      <c r="H238" s="273"/>
      <c r="I238" s="273"/>
      <c r="J238" s="274"/>
      <c r="K238" s="3"/>
      <c r="L238" s="3"/>
      <c r="M238" s="3"/>
      <c r="N238" s="3"/>
      <c r="O238" s="3"/>
      <c r="P238" s="3"/>
      <c r="Q238" s="3"/>
      <c r="R238" s="3"/>
      <c r="S238" s="3"/>
      <c r="T238" s="3"/>
      <c r="U238" s="3"/>
      <c r="V238" s="3"/>
      <c r="W238" s="3"/>
    </row>
    <row r="239" spans="1:23" ht="15.75" customHeight="1" x14ac:dyDescent="0.35">
      <c r="A239" s="3"/>
      <c r="B239" s="5"/>
      <c r="C239" s="3"/>
      <c r="D239" s="3"/>
      <c r="E239" s="3"/>
      <c r="F239" s="3"/>
      <c r="G239" s="273"/>
      <c r="H239" s="273"/>
      <c r="I239" s="273"/>
      <c r="J239" s="274"/>
      <c r="K239" s="3"/>
      <c r="L239" s="3"/>
      <c r="M239" s="3"/>
      <c r="N239" s="3"/>
      <c r="O239" s="3"/>
      <c r="P239" s="3"/>
      <c r="Q239" s="3"/>
      <c r="R239" s="3"/>
      <c r="S239" s="3"/>
      <c r="T239" s="3"/>
      <c r="U239" s="3"/>
      <c r="V239" s="3"/>
      <c r="W239" s="3"/>
    </row>
    <row r="240" spans="1:23" ht="15.75" customHeight="1" x14ac:dyDescent="0.35">
      <c r="A240" s="3"/>
      <c r="B240" s="5"/>
      <c r="C240" s="3"/>
      <c r="D240" s="3"/>
      <c r="E240" s="3"/>
      <c r="F240" s="3"/>
      <c r="G240" s="273"/>
      <c r="H240" s="273"/>
      <c r="I240" s="273"/>
      <c r="J240" s="274"/>
      <c r="K240" s="3"/>
      <c r="L240" s="3"/>
      <c r="M240" s="3"/>
      <c r="N240" s="3"/>
      <c r="O240" s="3"/>
      <c r="P240" s="3"/>
      <c r="Q240" s="3"/>
      <c r="R240" s="3"/>
      <c r="S240" s="3"/>
      <c r="T240" s="3"/>
      <c r="U240" s="3"/>
      <c r="V240" s="3"/>
      <c r="W240" s="3"/>
    </row>
    <row r="241" spans="1:23" ht="15.75" customHeight="1" x14ac:dyDescent="0.35">
      <c r="A241" s="3"/>
      <c r="B241" s="5"/>
      <c r="C241" s="3"/>
      <c r="D241" s="3"/>
      <c r="E241" s="3"/>
      <c r="F241" s="3"/>
      <c r="G241" s="273"/>
      <c r="H241" s="273"/>
      <c r="I241" s="273"/>
      <c r="J241" s="274"/>
      <c r="K241" s="3"/>
      <c r="L241" s="3"/>
      <c r="M241" s="3"/>
      <c r="N241" s="3"/>
      <c r="O241" s="3"/>
      <c r="P241" s="3"/>
      <c r="Q241" s="3"/>
      <c r="R241" s="3"/>
      <c r="S241" s="3"/>
      <c r="T241" s="3"/>
      <c r="U241" s="3"/>
      <c r="V241" s="3"/>
      <c r="W241" s="3"/>
    </row>
    <row r="242" spans="1:23" ht="15.75" customHeight="1" x14ac:dyDescent="0.35">
      <c r="A242" s="3"/>
      <c r="B242" s="5"/>
      <c r="C242" s="3"/>
      <c r="D242" s="3"/>
      <c r="E242" s="3"/>
      <c r="F242" s="3"/>
      <c r="G242" s="273"/>
      <c r="H242" s="273"/>
      <c r="I242" s="273"/>
      <c r="J242" s="274"/>
      <c r="K242" s="3"/>
      <c r="L242" s="3"/>
      <c r="M242" s="3"/>
      <c r="N242" s="3"/>
      <c r="O242" s="3"/>
      <c r="P242" s="3"/>
      <c r="Q242" s="3"/>
      <c r="R242" s="3"/>
      <c r="S242" s="3"/>
      <c r="T242" s="3"/>
      <c r="U242" s="3"/>
      <c r="V242" s="3"/>
      <c r="W242" s="3"/>
    </row>
    <row r="243" spans="1:23" ht="15.75" customHeight="1" x14ac:dyDescent="0.35">
      <c r="A243" s="3"/>
      <c r="B243" s="5"/>
      <c r="C243" s="3"/>
      <c r="D243" s="3"/>
      <c r="E243" s="3"/>
      <c r="F243" s="3"/>
      <c r="G243" s="273"/>
      <c r="H243" s="273"/>
      <c r="I243" s="273"/>
      <c r="J243" s="274"/>
      <c r="K243" s="3"/>
      <c r="L243" s="3"/>
      <c r="M243" s="3"/>
      <c r="N243" s="3"/>
      <c r="O243" s="3"/>
      <c r="P243" s="3"/>
      <c r="Q243" s="3"/>
      <c r="R243" s="3"/>
      <c r="S243" s="3"/>
      <c r="T243" s="3"/>
      <c r="U243" s="3"/>
      <c r="V243" s="3"/>
      <c r="W243" s="3"/>
    </row>
    <row r="244" spans="1:23" ht="15.75" customHeight="1" x14ac:dyDescent="0.35">
      <c r="A244" s="3"/>
      <c r="B244" s="5"/>
      <c r="C244" s="3"/>
      <c r="D244" s="3"/>
      <c r="E244" s="3"/>
      <c r="F244" s="3"/>
      <c r="G244" s="273"/>
      <c r="H244" s="273"/>
      <c r="I244" s="273"/>
      <c r="J244" s="274"/>
      <c r="K244" s="3"/>
      <c r="L244" s="3"/>
      <c r="M244" s="3"/>
      <c r="N244" s="3"/>
      <c r="O244" s="3"/>
      <c r="P244" s="3"/>
      <c r="Q244" s="3"/>
      <c r="R244" s="3"/>
      <c r="S244" s="3"/>
      <c r="T244" s="3"/>
      <c r="U244" s="3"/>
      <c r="V244" s="3"/>
      <c r="W244" s="3"/>
    </row>
    <row r="245" spans="1:23" ht="15.75" customHeight="1" x14ac:dyDescent="0.35">
      <c r="A245" s="3"/>
      <c r="B245" s="5"/>
      <c r="C245" s="3"/>
      <c r="D245" s="3"/>
      <c r="E245" s="3"/>
      <c r="F245" s="3"/>
      <c r="G245" s="273"/>
      <c r="H245" s="273"/>
      <c r="I245" s="273"/>
      <c r="J245" s="274"/>
      <c r="K245" s="3"/>
      <c r="L245" s="3"/>
      <c r="M245" s="3"/>
      <c r="N245" s="3"/>
      <c r="O245" s="3"/>
      <c r="P245" s="3"/>
      <c r="Q245" s="3"/>
      <c r="R245" s="3"/>
      <c r="S245" s="3"/>
      <c r="T245" s="3"/>
      <c r="U245" s="3"/>
      <c r="V245" s="3"/>
      <c r="W245" s="3"/>
    </row>
    <row r="246" spans="1:23" ht="15.75" customHeight="1" x14ac:dyDescent="0.35">
      <c r="A246" s="3"/>
      <c r="B246" s="5"/>
      <c r="C246" s="3"/>
      <c r="D246" s="3"/>
      <c r="E246" s="3"/>
      <c r="F246" s="3"/>
      <c r="G246" s="273"/>
      <c r="H246" s="273"/>
      <c r="I246" s="273"/>
      <c r="J246" s="274"/>
      <c r="K246" s="3"/>
      <c r="L246" s="3"/>
      <c r="M246" s="3"/>
      <c r="N246" s="3"/>
      <c r="O246" s="3"/>
      <c r="P246" s="3"/>
      <c r="Q246" s="3"/>
      <c r="R246" s="3"/>
      <c r="S246" s="3"/>
      <c r="T246" s="3"/>
      <c r="U246" s="3"/>
      <c r="V246" s="3"/>
      <c r="W246" s="3"/>
    </row>
    <row r="247" spans="1:23" ht="15.75" customHeight="1" x14ac:dyDescent="0.35">
      <c r="A247" s="3"/>
      <c r="B247" s="5"/>
      <c r="C247" s="3"/>
      <c r="D247" s="3"/>
      <c r="E247" s="3"/>
      <c r="F247" s="3"/>
      <c r="G247" s="273"/>
      <c r="H247" s="273"/>
      <c r="I247" s="273"/>
      <c r="J247" s="274"/>
      <c r="K247" s="3"/>
      <c r="L247" s="3"/>
      <c r="M247" s="3"/>
      <c r="N247" s="3"/>
      <c r="O247" s="3"/>
      <c r="P247" s="3"/>
      <c r="Q247" s="3"/>
      <c r="R247" s="3"/>
      <c r="S247" s="3"/>
      <c r="T247" s="3"/>
      <c r="U247" s="3"/>
      <c r="V247" s="3"/>
      <c r="W247" s="3"/>
    </row>
    <row r="248" spans="1:23" ht="15.75" customHeight="1" x14ac:dyDescent="0.35">
      <c r="A248" s="3"/>
      <c r="B248" s="5"/>
      <c r="C248" s="3"/>
      <c r="D248" s="3"/>
      <c r="E248" s="3"/>
      <c r="F248" s="3"/>
      <c r="G248" s="273"/>
      <c r="H248" s="273"/>
      <c r="I248" s="273"/>
      <c r="J248" s="274"/>
      <c r="K248" s="3"/>
      <c r="L248" s="3"/>
      <c r="M248" s="3"/>
      <c r="N248" s="3"/>
      <c r="O248" s="3"/>
      <c r="P248" s="3"/>
      <c r="Q248" s="3"/>
      <c r="R248" s="3"/>
      <c r="S248" s="3"/>
      <c r="T248" s="3"/>
      <c r="U248" s="3"/>
      <c r="V248" s="3"/>
      <c r="W248" s="3"/>
    </row>
    <row r="249" spans="1:23" ht="15.75" customHeight="1" x14ac:dyDescent="0.35">
      <c r="A249" s="3"/>
      <c r="B249" s="5"/>
      <c r="C249" s="3"/>
      <c r="D249" s="3"/>
      <c r="E249" s="3"/>
      <c r="F249" s="3"/>
      <c r="G249" s="273"/>
      <c r="H249" s="273"/>
      <c r="I249" s="273"/>
      <c r="J249" s="274"/>
      <c r="K249" s="3"/>
      <c r="L249" s="3"/>
      <c r="M249" s="3"/>
      <c r="N249" s="3"/>
      <c r="O249" s="3"/>
      <c r="P249" s="3"/>
      <c r="Q249" s="3"/>
      <c r="R249" s="3"/>
      <c r="S249" s="3"/>
      <c r="T249" s="3"/>
      <c r="U249" s="3"/>
      <c r="V249" s="3"/>
      <c r="W249" s="3"/>
    </row>
    <row r="250" spans="1:23" ht="15.75" customHeight="1" x14ac:dyDescent="0.35">
      <c r="A250" s="3"/>
      <c r="B250" s="5"/>
      <c r="C250" s="3"/>
      <c r="D250" s="3"/>
      <c r="E250" s="3"/>
      <c r="F250" s="3"/>
      <c r="G250" s="273"/>
      <c r="H250" s="273"/>
      <c r="I250" s="273"/>
      <c r="J250" s="274"/>
      <c r="K250" s="3"/>
      <c r="L250" s="3"/>
      <c r="M250" s="3"/>
      <c r="N250" s="3"/>
      <c r="O250" s="3"/>
      <c r="P250" s="3"/>
      <c r="Q250" s="3"/>
      <c r="R250" s="3"/>
      <c r="S250" s="3"/>
      <c r="T250" s="3"/>
      <c r="U250" s="3"/>
      <c r="V250" s="3"/>
      <c r="W250" s="3"/>
    </row>
    <row r="251" spans="1:23" ht="15.75" customHeight="1" x14ac:dyDescent="0.35">
      <c r="A251" s="3"/>
      <c r="B251" s="5"/>
      <c r="C251" s="3"/>
      <c r="D251" s="3"/>
      <c r="E251" s="3"/>
      <c r="F251" s="3"/>
      <c r="G251" s="273"/>
      <c r="H251" s="273"/>
      <c r="I251" s="273"/>
      <c r="J251" s="274"/>
      <c r="K251" s="3"/>
      <c r="L251" s="3"/>
      <c r="M251" s="3"/>
      <c r="N251" s="3"/>
      <c r="O251" s="3"/>
      <c r="P251" s="3"/>
      <c r="Q251" s="3"/>
      <c r="R251" s="3"/>
      <c r="S251" s="3"/>
      <c r="T251" s="3"/>
      <c r="U251" s="3"/>
      <c r="V251" s="3"/>
      <c r="W251" s="3"/>
    </row>
    <row r="252" spans="1:23" ht="15.75" customHeight="1" x14ac:dyDescent="0.35">
      <c r="A252" s="3"/>
      <c r="B252" s="5"/>
      <c r="C252" s="3"/>
      <c r="D252" s="3"/>
      <c r="E252" s="3"/>
      <c r="F252" s="3"/>
      <c r="G252" s="273"/>
      <c r="H252" s="273"/>
      <c r="I252" s="273"/>
      <c r="J252" s="274"/>
      <c r="K252" s="3"/>
      <c r="L252" s="3"/>
      <c r="M252" s="3"/>
      <c r="N252" s="3"/>
      <c r="O252" s="3"/>
      <c r="P252" s="3"/>
      <c r="Q252" s="3"/>
      <c r="R252" s="3"/>
      <c r="S252" s="3"/>
      <c r="T252" s="3"/>
      <c r="U252" s="3"/>
      <c r="V252" s="3"/>
      <c r="W252" s="3"/>
    </row>
    <row r="253" spans="1:23" ht="15.75" customHeight="1" x14ac:dyDescent="0.35">
      <c r="A253" s="3"/>
      <c r="B253" s="5"/>
      <c r="C253" s="3"/>
      <c r="D253" s="3"/>
      <c r="E253" s="3"/>
      <c r="F253" s="3"/>
      <c r="G253" s="273"/>
      <c r="H253" s="273"/>
      <c r="I253" s="273"/>
      <c r="J253" s="274"/>
      <c r="K253" s="3"/>
      <c r="L253" s="3"/>
      <c r="M253" s="3"/>
      <c r="N253" s="3"/>
      <c r="O253" s="3"/>
      <c r="P253" s="3"/>
      <c r="Q253" s="3"/>
      <c r="R253" s="3"/>
      <c r="S253" s="3"/>
      <c r="T253" s="3"/>
      <c r="U253" s="3"/>
      <c r="V253" s="3"/>
      <c r="W253" s="3"/>
    </row>
    <row r="254" spans="1:23" ht="15.75" customHeight="1" x14ac:dyDescent="0.35">
      <c r="A254" s="3"/>
      <c r="B254" s="5"/>
      <c r="C254" s="3"/>
      <c r="D254" s="3"/>
      <c r="E254" s="3"/>
      <c r="F254" s="3"/>
      <c r="G254" s="273"/>
      <c r="H254" s="273"/>
      <c r="I254" s="273"/>
      <c r="J254" s="274"/>
      <c r="K254" s="3"/>
      <c r="L254" s="3"/>
      <c r="M254" s="3"/>
      <c r="N254" s="3"/>
      <c r="O254" s="3"/>
      <c r="P254" s="3"/>
      <c r="Q254" s="3"/>
      <c r="R254" s="3"/>
      <c r="S254" s="3"/>
      <c r="T254" s="3"/>
      <c r="U254" s="3"/>
      <c r="V254" s="3"/>
      <c r="W254" s="3"/>
    </row>
    <row r="255" spans="1:23" ht="15.75" customHeight="1" x14ac:dyDescent="0.35">
      <c r="A255" s="3"/>
      <c r="B255" s="5"/>
      <c r="C255" s="3"/>
      <c r="D255" s="3"/>
      <c r="E255" s="3"/>
      <c r="F255" s="3"/>
      <c r="G255" s="273"/>
      <c r="H255" s="273"/>
      <c r="I255" s="273"/>
      <c r="J255" s="274"/>
      <c r="K255" s="3"/>
      <c r="L255" s="3"/>
      <c r="M255" s="3"/>
      <c r="N255" s="3"/>
      <c r="O255" s="3"/>
      <c r="P255" s="3"/>
      <c r="Q255" s="3"/>
      <c r="R255" s="3"/>
      <c r="S255" s="3"/>
      <c r="T255" s="3"/>
      <c r="U255" s="3"/>
      <c r="V255" s="3"/>
      <c r="W255" s="3"/>
    </row>
    <row r="256" spans="1:23" ht="15.75" customHeight="1" x14ac:dyDescent="0.35">
      <c r="A256" s="3"/>
      <c r="B256" s="5"/>
      <c r="C256" s="3"/>
      <c r="D256" s="3"/>
      <c r="E256" s="3"/>
      <c r="F256" s="3"/>
      <c r="G256" s="273"/>
      <c r="H256" s="273"/>
      <c r="I256" s="273"/>
      <c r="J256" s="274"/>
      <c r="K256" s="3"/>
      <c r="L256" s="3"/>
      <c r="M256" s="3"/>
      <c r="N256" s="3"/>
      <c r="O256" s="3"/>
      <c r="P256" s="3"/>
      <c r="Q256" s="3"/>
      <c r="R256" s="3"/>
      <c r="S256" s="3"/>
      <c r="T256" s="3"/>
      <c r="U256" s="3"/>
      <c r="V256" s="3"/>
      <c r="W256" s="3"/>
    </row>
    <row r="257" spans="1:23" ht="15.75" customHeight="1" x14ac:dyDescent="0.35">
      <c r="A257" s="3"/>
      <c r="B257" s="5"/>
      <c r="C257" s="3"/>
      <c r="D257" s="3"/>
      <c r="E257" s="3"/>
      <c r="F257" s="3"/>
      <c r="G257" s="273"/>
      <c r="H257" s="273"/>
      <c r="I257" s="273"/>
      <c r="J257" s="274"/>
      <c r="K257" s="3"/>
      <c r="L257" s="3"/>
      <c r="M257" s="3"/>
      <c r="N257" s="3"/>
      <c r="O257" s="3"/>
      <c r="P257" s="3"/>
      <c r="Q257" s="3"/>
      <c r="R257" s="3"/>
      <c r="S257" s="3"/>
      <c r="T257" s="3"/>
      <c r="U257" s="3"/>
      <c r="V257" s="3"/>
      <c r="W257" s="3"/>
    </row>
    <row r="258" spans="1:23" ht="15.75" customHeight="1" x14ac:dyDescent="0.35">
      <c r="G258" s="305"/>
      <c r="H258" s="305"/>
      <c r="I258" s="305"/>
      <c r="J258" s="306"/>
    </row>
    <row r="259" spans="1:23" ht="15.75" customHeight="1" x14ac:dyDescent="0.35">
      <c r="G259" s="305"/>
      <c r="H259" s="305"/>
      <c r="I259" s="305"/>
      <c r="J259" s="306"/>
    </row>
    <row r="260" spans="1:23" ht="15.75" customHeight="1" x14ac:dyDescent="0.35">
      <c r="G260" s="305"/>
      <c r="H260" s="305"/>
      <c r="I260" s="305"/>
      <c r="J260" s="306"/>
    </row>
    <row r="261" spans="1:23" ht="15.75" customHeight="1" x14ac:dyDescent="0.35">
      <c r="G261" s="305"/>
      <c r="H261" s="305"/>
      <c r="I261" s="305"/>
      <c r="J261" s="306"/>
    </row>
    <row r="262" spans="1:23" ht="15.75" customHeight="1" x14ac:dyDescent="0.35">
      <c r="G262" s="305"/>
      <c r="H262" s="305"/>
      <c r="I262" s="305"/>
      <c r="J262" s="306"/>
    </row>
    <row r="263" spans="1:23" ht="15.75" customHeight="1" x14ac:dyDescent="0.35">
      <c r="G263" s="305"/>
      <c r="H263" s="305"/>
      <c r="I263" s="305"/>
      <c r="J263" s="306"/>
    </row>
    <row r="264" spans="1:23" ht="15.75" customHeight="1" x14ac:dyDescent="0.35">
      <c r="G264" s="305"/>
      <c r="H264" s="305"/>
      <c r="I264" s="305"/>
      <c r="J264" s="306"/>
    </row>
    <row r="265" spans="1:23" ht="15.75" customHeight="1" x14ac:dyDescent="0.35">
      <c r="G265" s="305"/>
      <c r="H265" s="305"/>
      <c r="I265" s="305"/>
      <c r="J265" s="306"/>
    </row>
    <row r="266" spans="1:23" ht="15.75" customHeight="1" x14ac:dyDescent="0.35">
      <c r="G266" s="305"/>
      <c r="H266" s="305"/>
      <c r="I266" s="305"/>
      <c r="J266" s="306"/>
    </row>
    <row r="267" spans="1:23" ht="15.75" customHeight="1" x14ac:dyDescent="0.35">
      <c r="G267" s="305"/>
      <c r="H267" s="305"/>
      <c r="I267" s="305"/>
      <c r="J267" s="306"/>
    </row>
    <row r="268" spans="1:23" ht="15.75" customHeight="1" x14ac:dyDescent="0.35">
      <c r="G268" s="305"/>
      <c r="H268" s="305"/>
      <c r="I268" s="305"/>
      <c r="J268" s="306"/>
    </row>
    <row r="269" spans="1:23" ht="15.75" customHeight="1" x14ac:dyDescent="0.35">
      <c r="G269" s="305"/>
      <c r="H269" s="305"/>
      <c r="I269" s="305"/>
      <c r="J269" s="306"/>
    </row>
    <row r="270" spans="1:23" ht="15.75" customHeight="1" x14ac:dyDescent="0.35">
      <c r="G270" s="305"/>
      <c r="H270" s="305"/>
      <c r="I270" s="305"/>
      <c r="J270" s="306"/>
    </row>
    <row r="271" spans="1:23" ht="15.75" customHeight="1" x14ac:dyDescent="0.35">
      <c r="G271" s="305"/>
      <c r="H271" s="305"/>
      <c r="I271" s="305"/>
      <c r="J271" s="306"/>
    </row>
    <row r="272" spans="1:23" ht="15.75" customHeight="1" x14ac:dyDescent="0.35">
      <c r="G272" s="305"/>
      <c r="H272" s="305"/>
      <c r="I272" s="305"/>
      <c r="J272" s="306"/>
    </row>
    <row r="273" spans="7:10" ht="15.75" customHeight="1" x14ac:dyDescent="0.35">
      <c r="G273" s="305"/>
      <c r="H273" s="305"/>
      <c r="I273" s="305"/>
      <c r="J273" s="306"/>
    </row>
    <row r="274" spans="7:10" ht="15.75" customHeight="1" x14ac:dyDescent="0.35">
      <c r="G274" s="305"/>
      <c r="H274" s="305"/>
      <c r="I274" s="305"/>
      <c r="J274" s="306"/>
    </row>
    <row r="275" spans="7:10" ht="15.75" customHeight="1" x14ac:dyDescent="0.35">
      <c r="G275" s="305"/>
      <c r="H275" s="305"/>
      <c r="I275" s="305"/>
      <c r="J275" s="306"/>
    </row>
    <row r="276" spans="7:10" ht="15.75" customHeight="1" x14ac:dyDescent="0.35">
      <c r="G276" s="305"/>
      <c r="H276" s="305"/>
      <c r="I276" s="305"/>
      <c r="J276" s="306"/>
    </row>
    <row r="277" spans="7:10" ht="15.75" customHeight="1" x14ac:dyDescent="0.35">
      <c r="G277" s="305"/>
      <c r="H277" s="305"/>
      <c r="I277" s="305"/>
      <c r="J277" s="306"/>
    </row>
    <row r="278" spans="7:10" ht="15.75" customHeight="1" x14ac:dyDescent="0.35">
      <c r="G278" s="305"/>
      <c r="H278" s="305"/>
      <c r="I278" s="305"/>
      <c r="J278" s="306"/>
    </row>
    <row r="279" spans="7:10" ht="15.75" customHeight="1" x14ac:dyDescent="0.35">
      <c r="G279" s="305"/>
      <c r="H279" s="305"/>
      <c r="I279" s="305"/>
      <c r="J279" s="306"/>
    </row>
    <row r="280" spans="7:10" ht="15.75" customHeight="1" x14ac:dyDescent="0.35">
      <c r="G280" s="305"/>
      <c r="H280" s="305"/>
      <c r="I280" s="305"/>
      <c r="J280" s="306"/>
    </row>
    <row r="281" spans="7:10" ht="15.75" customHeight="1" x14ac:dyDescent="0.35">
      <c r="G281" s="305"/>
      <c r="H281" s="305"/>
      <c r="I281" s="305"/>
      <c r="J281" s="306"/>
    </row>
    <row r="282" spans="7:10" ht="15.75" customHeight="1" x14ac:dyDescent="0.35">
      <c r="G282" s="305"/>
      <c r="H282" s="305"/>
      <c r="I282" s="305"/>
      <c r="J282" s="306"/>
    </row>
    <row r="283" spans="7:10" ht="15.75" customHeight="1" x14ac:dyDescent="0.35">
      <c r="G283" s="305"/>
      <c r="H283" s="305"/>
      <c r="I283" s="305"/>
      <c r="J283" s="306"/>
    </row>
    <row r="284" spans="7:10" ht="15.75" customHeight="1" x14ac:dyDescent="0.35">
      <c r="G284" s="305"/>
      <c r="H284" s="305"/>
      <c r="I284" s="305"/>
      <c r="J284" s="306"/>
    </row>
    <row r="285" spans="7:10" ht="15.75" customHeight="1" x14ac:dyDescent="0.35">
      <c r="G285" s="305"/>
      <c r="H285" s="305"/>
      <c r="I285" s="305"/>
      <c r="J285" s="306"/>
    </row>
    <row r="286" spans="7:10" ht="15.75" customHeight="1" x14ac:dyDescent="0.35">
      <c r="G286" s="305"/>
      <c r="H286" s="305"/>
      <c r="I286" s="305"/>
      <c r="J286" s="306"/>
    </row>
    <row r="287" spans="7:10" ht="15.75" customHeight="1" x14ac:dyDescent="0.35">
      <c r="G287" s="305"/>
      <c r="H287" s="305"/>
      <c r="I287" s="305"/>
      <c r="J287" s="306"/>
    </row>
    <row r="288" spans="7:10" ht="15.75" customHeight="1" x14ac:dyDescent="0.35">
      <c r="G288" s="305"/>
      <c r="H288" s="305"/>
      <c r="I288" s="305"/>
      <c r="J288" s="306"/>
    </row>
    <row r="289" spans="7:10" ht="15.75" customHeight="1" x14ac:dyDescent="0.35">
      <c r="G289" s="305"/>
      <c r="H289" s="305"/>
      <c r="I289" s="305"/>
      <c r="J289" s="306"/>
    </row>
    <row r="290" spans="7:10" ht="15.75" customHeight="1" x14ac:dyDescent="0.35">
      <c r="G290" s="305"/>
      <c r="H290" s="305"/>
      <c r="I290" s="305"/>
      <c r="J290" s="306"/>
    </row>
    <row r="291" spans="7:10" ht="15.75" customHeight="1" x14ac:dyDescent="0.35">
      <c r="G291" s="305"/>
      <c r="H291" s="305"/>
      <c r="I291" s="305"/>
      <c r="J291" s="306"/>
    </row>
    <row r="292" spans="7:10" ht="15.75" customHeight="1" x14ac:dyDescent="0.35">
      <c r="G292" s="305"/>
      <c r="H292" s="305"/>
      <c r="I292" s="305"/>
      <c r="J292" s="306"/>
    </row>
    <row r="293" spans="7:10" ht="15.75" customHeight="1" x14ac:dyDescent="0.35">
      <c r="G293" s="305"/>
      <c r="H293" s="305"/>
      <c r="I293" s="305"/>
      <c r="J293" s="306"/>
    </row>
    <row r="294" spans="7:10" ht="15.75" customHeight="1" x14ac:dyDescent="0.35">
      <c r="G294" s="305"/>
      <c r="H294" s="305"/>
      <c r="I294" s="305"/>
      <c r="J294" s="306"/>
    </row>
    <row r="295" spans="7:10" ht="15.75" customHeight="1" x14ac:dyDescent="0.35">
      <c r="G295" s="305"/>
      <c r="H295" s="305"/>
      <c r="I295" s="305"/>
      <c r="J295" s="306"/>
    </row>
    <row r="296" spans="7:10" ht="15.75" customHeight="1" x14ac:dyDescent="0.35">
      <c r="G296" s="305"/>
      <c r="H296" s="305"/>
      <c r="I296" s="305"/>
      <c r="J296" s="306"/>
    </row>
    <row r="297" spans="7:10" ht="15.75" customHeight="1" x14ac:dyDescent="0.35">
      <c r="G297" s="305"/>
      <c r="H297" s="305"/>
      <c r="I297" s="305"/>
      <c r="J297" s="306"/>
    </row>
    <row r="298" spans="7:10" ht="15.75" customHeight="1" x14ac:dyDescent="0.35">
      <c r="G298" s="305"/>
      <c r="H298" s="305"/>
      <c r="I298" s="305"/>
      <c r="J298" s="306"/>
    </row>
    <row r="299" spans="7:10" ht="15.75" customHeight="1" x14ac:dyDescent="0.35">
      <c r="G299" s="305"/>
      <c r="H299" s="305"/>
      <c r="I299" s="305"/>
      <c r="J299" s="306"/>
    </row>
    <row r="300" spans="7:10" ht="15.75" customHeight="1" x14ac:dyDescent="0.35">
      <c r="G300" s="305"/>
      <c r="H300" s="305"/>
      <c r="I300" s="305"/>
      <c r="J300" s="306"/>
    </row>
    <row r="301" spans="7:10" ht="15.75" customHeight="1" x14ac:dyDescent="0.35">
      <c r="G301" s="305"/>
      <c r="H301" s="305"/>
      <c r="I301" s="305"/>
      <c r="J301" s="306"/>
    </row>
    <row r="302" spans="7:10" ht="15.75" customHeight="1" x14ac:dyDescent="0.35">
      <c r="G302" s="305"/>
      <c r="H302" s="305"/>
      <c r="I302" s="305"/>
      <c r="J302" s="306"/>
    </row>
    <row r="303" spans="7:10" ht="15.75" customHeight="1" x14ac:dyDescent="0.35">
      <c r="G303" s="305"/>
      <c r="H303" s="305"/>
      <c r="I303" s="305"/>
      <c r="J303" s="306"/>
    </row>
    <row r="304" spans="7:10" ht="15.75" customHeight="1" x14ac:dyDescent="0.35">
      <c r="G304" s="305"/>
      <c r="H304" s="305"/>
      <c r="I304" s="305"/>
      <c r="J304" s="306"/>
    </row>
    <row r="305" spans="7:10" ht="15.75" customHeight="1" x14ac:dyDescent="0.35">
      <c r="G305" s="305"/>
      <c r="H305" s="305"/>
      <c r="I305" s="305"/>
      <c r="J305" s="306"/>
    </row>
    <row r="306" spans="7:10" ht="15.75" customHeight="1" x14ac:dyDescent="0.35">
      <c r="G306" s="305"/>
      <c r="H306" s="305"/>
      <c r="I306" s="305"/>
      <c r="J306" s="306"/>
    </row>
    <row r="307" spans="7:10" ht="15.75" customHeight="1" x14ac:dyDescent="0.35">
      <c r="G307" s="305"/>
      <c r="H307" s="305"/>
      <c r="I307" s="305"/>
      <c r="J307" s="306"/>
    </row>
    <row r="308" spans="7:10" ht="15.75" customHeight="1" x14ac:dyDescent="0.35">
      <c r="G308" s="305"/>
      <c r="H308" s="305"/>
      <c r="I308" s="305"/>
      <c r="J308" s="306"/>
    </row>
    <row r="309" spans="7:10" ht="15.75" customHeight="1" x14ac:dyDescent="0.35">
      <c r="G309" s="305"/>
      <c r="H309" s="305"/>
      <c r="I309" s="305"/>
      <c r="J309" s="306"/>
    </row>
    <row r="310" spans="7:10" ht="15.75" customHeight="1" x14ac:dyDescent="0.35">
      <c r="G310" s="305"/>
      <c r="H310" s="305"/>
      <c r="I310" s="305"/>
      <c r="J310" s="306"/>
    </row>
    <row r="311" spans="7:10" ht="15.75" customHeight="1" x14ac:dyDescent="0.35">
      <c r="G311" s="305"/>
      <c r="H311" s="305"/>
      <c r="I311" s="305"/>
      <c r="J311" s="306"/>
    </row>
    <row r="312" spans="7:10" ht="15.75" customHeight="1" x14ac:dyDescent="0.35">
      <c r="G312" s="305"/>
      <c r="H312" s="305"/>
      <c r="I312" s="305"/>
      <c r="J312" s="306"/>
    </row>
    <row r="313" spans="7:10" ht="15.75" customHeight="1" x14ac:dyDescent="0.35">
      <c r="G313" s="305"/>
      <c r="H313" s="305"/>
      <c r="I313" s="305"/>
      <c r="J313" s="306"/>
    </row>
    <row r="314" spans="7:10" ht="15.75" customHeight="1" x14ac:dyDescent="0.35">
      <c r="G314" s="305"/>
      <c r="H314" s="305"/>
      <c r="I314" s="305"/>
      <c r="J314" s="306"/>
    </row>
    <row r="315" spans="7:10" ht="15.75" customHeight="1" x14ac:dyDescent="0.35">
      <c r="G315" s="305"/>
      <c r="H315" s="305"/>
      <c r="I315" s="305"/>
      <c r="J315" s="306"/>
    </row>
    <row r="316" spans="7:10" ht="15.75" customHeight="1" x14ac:dyDescent="0.35">
      <c r="G316" s="305"/>
      <c r="H316" s="305"/>
      <c r="I316" s="305"/>
      <c r="J316" s="306"/>
    </row>
    <row r="317" spans="7:10" ht="15.75" customHeight="1" x14ac:dyDescent="0.35">
      <c r="G317" s="305"/>
      <c r="H317" s="305"/>
      <c r="I317" s="305"/>
      <c r="J317" s="306"/>
    </row>
    <row r="318" spans="7:10" ht="15.75" customHeight="1" x14ac:dyDescent="0.35">
      <c r="G318" s="305"/>
      <c r="H318" s="305"/>
      <c r="I318" s="305"/>
      <c r="J318" s="306"/>
    </row>
    <row r="319" spans="7:10" ht="15.75" customHeight="1" x14ac:dyDescent="0.35">
      <c r="G319" s="305"/>
      <c r="H319" s="305"/>
      <c r="I319" s="305"/>
      <c r="J319" s="306"/>
    </row>
    <row r="320" spans="7:10" ht="15.75" customHeight="1" x14ac:dyDescent="0.35">
      <c r="G320" s="305"/>
      <c r="H320" s="305"/>
      <c r="I320" s="305"/>
      <c r="J320" s="306"/>
    </row>
    <row r="321" spans="7:10" ht="15.75" customHeight="1" x14ac:dyDescent="0.35">
      <c r="G321" s="305"/>
      <c r="H321" s="305"/>
      <c r="I321" s="305"/>
      <c r="J321" s="306"/>
    </row>
    <row r="322" spans="7:10" ht="15.75" customHeight="1" x14ac:dyDescent="0.35">
      <c r="G322" s="305"/>
      <c r="H322" s="305"/>
      <c r="I322" s="305"/>
      <c r="J322" s="306"/>
    </row>
    <row r="323" spans="7:10" ht="15.75" customHeight="1" x14ac:dyDescent="0.35">
      <c r="G323" s="305"/>
      <c r="H323" s="305"/>
      <c r="I323" s="305"/>
      <c r="J323" s="306"/>
    </row>
    <row r="324" spans="7:10" ht="15.75" customHeight="1" x14ac:dyDescent="0.35">
      <c r="G324" s="305"/>
      <c r="H324" s="305"/>
      <c r="I324" s="305"/>
      <c r="J324" s="306"/>
    </row>
    <row r="325" spans="7:10" ht="15.75" customHeight="1" x14ac:dyDescent="0.35">
      <c r="G325" s="305"/>
      <c r="H325" s="305"/>
      <c r="I325" s="305"/>
      <c r="J325" s="306"/>
    </row>
    <row r="326" spans="7:10" ht="15.75" customHeight="1" x14ac:dyDescent="0.35">
      <c r="G326" s="305"/>
      <c r="H326" s="305"/>
      <c r="I326" s="305"/>
      <c r="J326" s="306"/>
    </row>
    <row r="327" spans="7:10" ht="15.75" customHeight="1" x14ac:dyDescent="0.35">
      <c r="G327" s="305"/>
      <c r="H327" s="305"/>
      <c r="I327" s="305"/>
      <c r="J327" s="306"/>
    </row>
    <row r="328" spans="7:10" ht="15.75" customHeight="1" x14ac:dyDescent="0.35">
      <c r="G328" s="305"/>
      <c r="H328" s="305"/>
      <c r="I328" s="305"/>
      <c r="J328" s="306"/>
    </row>
    <row r="329" spans="7:10" ht="15.75" customHeight="1" x14ac:dyDescent="0.35">
      <c r="G329" s="305"/>
      <c r="H329" s="305"/>
      <c r="I329" s="305"/>
      <c r="J329" s="306"/>
    </row>
    <row r="330" spans="7:10" ht="15.75" customHeight="1" x14ac:dyDescent="0.35">
      <c r="G330" s="305"/>
      <c r="H330" s="305"/>
      <c r="I330" s="305"/>
      <c r="J330" s="306"/>
    </row>
    <row r="331" spans="7:10" ht="15.75" customHeight="1" x14ac:dyDescent="0.35">
      <c r="G331" s="305"/>
      <c r="H331" s="305"/>
      <c r="I331" s="305"/>
      <c r="J331" s="306"/>
    </row>
    <row r="332" spans="7:10" ht="15.75" customHeight="1" x14ac:dyDescent="0.35">
      <c r="G332" s="305"/>
      <c r="H332" s="305"/>
      <c r="I332" s="305"/>
      <c r="J332" s="306"/>
    </row>
    <row r="333" spans="7:10" ht="15.75" customHeight="1" x14ac:dyDescent="0.35">
      <c r="G333" s="305"/>
      <c r="H333" s="305"/>
      <c r="I333" s="305"/>
      <c r="J333" s="306"/>
    </row>
    <row r="334" spans="7:10" ht="15.75" customHeight="1" x14ac:dyDescent="0.35">
      <c r="G334" s="305"/>
      <c r="H334" s="305"/>
      <c r="I334" s="305"/>
      <c r="J334" s="306"/>
    </row>
    <row r="335" spans="7:10" ht="15.75" customHeight="1" x14ac:dyDescent="0.35">
      <c r="G335" s="305"/>
      <c r="H335" s="305"/>
      <c r="I335" s="305"/>
      <c r="J335" s="306"/>
    </row>
    <row r="336" spans="7:10" ht="15.75" customHeight="1" x14ac:dyDescent="0.35">
      <c r="G336" s="305"/>
      <c r="H336" s="305"/>
      <c r="I336" s="305"/>
      <c r="J336" s="306"/>
    </row>
    <row r="337" spans="7:10" ht="15.75" customHeight="1" x14ac:dyDescent="0.35">
      <c r="G337" s="305"/>
      <c r="H337" s="305"/>
      <c r="I337" s="305"/>
      <c r="J337" s="306"/>
    </row>
    <row r="338" spans="7:10" ht="15.75" customHeight="1" x14ac:dyDescent="0.35">
      <c r="G338" s="305"/>
      <c r="H338" s="305"/>
      <c r="I338" s="305"/>
      <c r="J338" s="306"/>
    </row>
    <row r="339" spans="7:10" ht="15.75" customHeight="1" x14ac:dyDescent="0.35">
      <c r="G339" s="305"/>
      <c r="H339" s="305"/>
      <c r="I339" s="305"/>
      <c r="J339" s="306"/>
    </row>
    <row r="340" spans="7:10" ht="15.75" customHeight="1" x14ac:dyDescent="0.35">
      <c r="G340" s="305"/>
      <c r="H340" s="305"/>
      <c r="I340" s="305"/>
      <c r="J340" s="306"/>
    </row>
    <row r="341" spans="7:10" ht="15.75" customHeight="1" x14ac:dyDescent="0.35">
      <c r="G341" s="305"/>
      <c r="H341" s="305"/>
      <c r="I341" s="305"/>
      <c r="J341" s="306"/>
    </row>
    <row r="342" spans="7:10" ht="15.75" customHeight="1" x14ac:dyDescent="0.35">
      <c r="G342" s="305"/>
      <c r="H342" s="305"/>
      <c r="I342" s="305"/>
      <c r="J342" s="306"/>
    </row>
    <row r="343" spans="7:10" ht="15.75" customHeight="1" x14ac:dyDescent="0.35">
      <c r="G343" s="305"/>
      <c r="H343" s="305"/>
      <c r="I343" s="305"/>
      <c r="J343" s="306"/>
    </row>
    <row r="344" spans="7:10" ht="15.75" customHeight="1" x14ac:dyDescent="0.35">
      <c r="G344" s="305"/>
      <c r="H344" s="305"/>
      <c r="I344" s="305"/>
      <c r="J344" s="306"/>
    </row>
    <row r="345" spans="7:10" ht="15.75" customHeight="1" x14ac:dyDescent="0.35">
      <c r="G345" s="305"/>
      <c r="H345" s="305"/>
      <c r="I345" s="305"/>
      <c r="J345" s="306"/>
    </row>
    <row r="346" spans="7:10" ht="15.75" customHeight="1" x14ac:dyDescent="0.35">
      <c r="G346" s="305"/>
      <c r="H346" s="305"/>
      <c r="I346" s="305"/>
      <c r="J346" s="306"/>
    </row>
    <row r="347" spans="7:10" ht="15.75" customHeight="1" x14ac:dyDescent="0.35">
      <c r="G347" s="305"/>
      <c r="H347" s="305"/>
      <c r="I347" s="305"/>
      <c r="J347" s="306"/>
    </row>
    <row r="348" spans="7:10" ht="15.75" customHeight="1" x14ac:dyDescent="0.35">
      <c r="G348" s="305"/>
      <c r="H348" s="305"/>
      <c r="I348" s="305"/>
      <c r="J348" s="306"/>
    </row>
    <row r="349" spans="7:10" ht="15.75" customHeight="1" x14ac:dyDescent="0.35">
      <c r="G349" s="305"/>
      <c r="H349" s="305"/>
      <c r="I349" s="305"/>
      <c r="J349" s="306"/>
    </row>
    <row r="350" spans="7:10" ht="15.75" customHeight="1" x14ac:dyDescent="0.35">
      <c r="G350" s="305"/>
      <c r="H350" s="305"/>
      <c r="I350" s="305"/>
      <c r="J350" s="306"/>
    </row>
    <row r="351" spans="7:10" ht="15.75" customHeight="1" x14ac:dyDescent="0.35">
      <c r="G351" s="305"/>
      <c r="H351" s="305"/>
      <c r="I351" s="305"/>
      <c r="J351" s="306"/>
    </row>
    <row r="352" spans="7:10" ht="15.75" customHeight="1" x14ac:dyDescent="0.35">
      <c r="G352" s="305"/>
      <c r="H352" s="305"/>
      <c r="I352" s="305"/>
      <c r="J352" s="306"/>
    </row>
    <row r="353" spans="7:10" ht="15.75" customHeight="1" x14ac:dyDescent="0.35">
      <c r="G353" s="305"/>
      <c r="H353" s="305"/>
      <c r="I353" s="305"/>
      <c r="J353" s="306"/>
    </row>
    <row r="354" spans="7:10" ht="15.75" customHeight="1" x14ac:dyDescent="0.35">
      <c r="G354" s="305"/>
      <c r="H354" s="305"/>
      <c r="I354" s="305"/>
      <c r="J354" s="306"/>
    </row>
    <row r="355" spans="7:10" ht="15.75" customHeight="1" x14ac:dyDescent="0.35">
      <c r="G355" s="305"/>
      <c r="H355" s="305"/>
      <c r="I355" s="305"/>
      <c r="J355" s="306"/>
    </row>
    <row r="356" spans="7:10" ht="15.75" customHeight="1" x14ac:dyDescent="0.35">
      <c r="G356" s="305"/>
      <c r="H356" s="305"/>
      <c r="I356" s="305"/>
      <c r="J356" s="306"/>
    </row>
    <row r="357" spans="7:10" ht="15.75" customHeight="1" x14ac:dyDescent="0.35">
      <c r="G357" s="305"/>
      <c r="H357" s="305"/>
      <c r="I357" s="305"/>
      <c r="J357" s="306"/>
    </row>
    <row r="358" spans="7:10" ht="15.75" customHeight="1" x14ac:dyDescent="0.35">
      <c r="G358" s="305"/>
      <c r="H358" s="305"/>
      <c r="I358" s="305"/>
      <c r="J358" s="306"/>
    </row>
    <row r="359" spans="7:10" ht="15.75" customHeight="1" x14ac:dyDescent="0.35">
      <c r="G359" s="305"/>
      <c r="H359" s="305"/>
      <c r="I359" s="305"/>
      <c r="J359" s="306"/>
    </row>
    <row r="360" spans="7:10" ht="15.75" customHeight="1" x14ac:dyDescent="0.35">
      <c r="G360" s="305"/>
      <c r="H360" s="305"/>
      <c r="I360" s="305"/>
      <c r="J360" s="306"/>
    </row>
    <row r="361" spans="7:10" ht="15.75" customHeight="1" x14ac:dyDescent="0.35">
      <c r="G361" s="305"/>
      <c r="H361" s="305"/>
      <c r="I361" s="305"/>
      <c r="J361" s="306"/>
    </row>
    <row r="362" spans="7:10" ht="15.75" customHeight="1" x14ac:dyDescent="0.35">
      <c r="G362" s="305"/>
      <c r="H362" s="305"/>
      <c r="I362" s="305"/>
      <c r="J362" s="306"/>
    </row>
    <row r="363" spans="7:10" ht="15.75" customHeight="1" x14ac:dyDescent="0.35">
      <c r="G363" s="305"/>
      <c r="H363" s="305"/>
      <c r="I363" s="305"/>
      <c r="J363" s="306"/>
    </row>
    <row r="364" spans="7:10" ht="15.75" customHeight="1" x14ac:dyDescent="0.35">
      <c r="G364" s="305"/>
      <c r="H364" s="305"/>
      <c r="I364" s="305"/>
      <c r="J364" s="306"/>
    </row>
    <row r="365" spans="7:10" ht="15.75" customHeight="1" x14ac:dyDescent="0.35">
      <c r="G365" s="305"/>
      <c r="H365" s="305"/>
      <c r="I365" s="305"/>
      <c r="J365" s="306"/>
    </row>
    <row r="366" spans="7:10" ht="15.75" customHeight="1" x14ac:dyDescent="0.35">
      <c r="G366" s="305"/>
      <c r="H366" s="305"/>
      <c r="I366" s="305"/>
      <c r="J366" s="306"/>
    </row>
    <row r="367" spans="7:10" ht="15.75" customHeight="1" x14ac:dyDescent="0.35">
      <c r="G367" s="305"/>
      <c r="H367" s="305"/>
      <c r="I367" s="305"/>
      <c r="J367" s="306"/>
    </row>
    <row r="368" spans="7:10" ht="15.75" customHeight="1" x14ac:dyDescent="0.35">
      <c r="G368" s="305"/>
      <c r="H368" s="305"/>
      <c r="I368" s="305"/>
      <c r="J368" s="306"/>
    </row>
    <row r="369" spans="7:10" ht="15.75" customHeight="1" x14ac:dyDescent="0.35">
      <c r="G369" s="305"/>
      <c r="H369" s="305"/>
      <c r="I369" s="305"/>
      <c r="J369" s="306"/>
    </row>
    <row r="370" spans="7:10" ht="15.75" customHeight="1" x14ac:dyDescent="0.35">
      <c r="G370" s="305"/>
      <c r="H370" s="305"/>
      <c r="I370" s="305"/>
      <c r="J370" s="306"/>
    </row>
    <row r="371" spans="7:10" ht="15.75" customHeight="1" x14ac:dyDescent="0.35">
      <c r="G371" s="305"/>
      <c r="H371" s="305"/>
      <c r="I371" s="305"/>
      <c r="J371" s="306"/>
    </row>
    <row r="372" spans="7:10" ht="15.75" customHeight="1" x14ac:dyDescent="0.35">
      <c r="G372" s="305"/>
      <c r="H372" s="305"/>
      <c r="I372" s="305"/>
      <c r="J372" s="306"/>
    </row>
    <row r="373" spans="7:10" ht="15.75" customHeight="1" x14ac:dyDescent="0.35">
      <c r="G373" s="305"/>
      <c r="H373" s="305"/>
      <c r="I373" s="305"/>
      <c r="J373" s="306"/>
    </row>
    <row r="374" spans="7:10" ht="15.75" customHeight="1" x14ac:dyDescent="0.35">
      <c r="G374" s="305"/>
      <c r="H374" s="305"/>
      <c r="I374" s="305"/>
      <c r="J374" s="306"/>
    </row>
    <row r="375" spans="7:10" ht="15.75" customHeight="1" x14ac:dyDescent="0.35">
      <c r="G375" s="305"/>
      <c r="H375" s="305"/>
      <c r="I375" s="305"/>
      <c r="J375" s="306"/>
    </row>
    <row r="376" spans="7:10" ht="15.75" customHeight="1" x14ac:dyDescent="0.35">
      <c r="G376" s="305"/>
      <c r="H376" s="305"/>
      <c r="I376" s="305"/>
      <c r="J376" s="306"/>
    </row>
    <row r="377" spans="7:10" ht="15.75" customHeight="1" x14ac:dyDescent="0.35">
      <c r="G377" s="305"/>
      <c r="H377" s="305"/>
      <c r="I377" s="305"/>
      <c r="J377" s="306"/>
    </row>
    <row r="378" spans="7:10" ht="15.75" customHeight="1" x14ac:dyDescent="0.35">
      <c r="G378" s="305"/>
      <c r="H378" s="305"/>
      <c r="I378" s="305"/>
      <c r="J378" s="306"/>
    </row>
    <row r="379" spans="7:10" ht="15.75" customHeight="1" x14ac:dyDescent="0.35">
      <c r="G379" s="305"/>
      <c r="H379" s="305"/>
      <c r="I379" s="305"/>
      <c r="J379" s="306"/>
    </row>
    <row r="380" spans="7:10" ht="15.75" customHeight="1" x14ac:dyDescent="0.35">
      <c r="G380" s="305"/>
      <c r="H380" s="305"/>
      <c r="I380" s="305"/>
      <c r="J380" s="306"/>
    </row>
    <row r="381" spans="7:10" ht="15.75" customHeight="1" x14ac:dyDescent="0.35">
      <c r="G381" s="305"/>
      <c r="H381" s="305"/>
      <c r="I381" s="305"/>
      <c r="J381" s="306"/>
    </row>
    <row r="382" spans="7:10" ht="15.75" customHeight="1" x14ac:dyDescent="0.35">
      <c r="G382" s="305"/>
      <c r="H382" s="305"/>
      <c r="I382" s="305"/>
      <c r="J382" s="306"/>
    </row>
    <row r="383" spans="7:10" ht="15.75" customHeight="1" x14ac:dyDescent="0.35">
      <c r="G383" s="305"/>
      <c r="H383" s="305"/>
      <c r="I383" s="305"/>
      <c r="J383" s="306"/>
    </row>
    <row r="384" spans="7:10" ht="15.75" customHeight="1" x14ac:dyDescent="0.35">
      <c r="G384" s="305"/>
      <c r="H384" s="305"/>
      <c r="I384" s="305"/>
      <c r="J384" s="306"/>
    </row>
    <row r="385" spans="7:10" ht="15.75" customHeight="1" x14ac:dyDescent="0.35">
      <c r="G385" s="305"/>
      <c r="H385" s="305"/>
      <c r="I385" s="305"/>
      <c r="J385" s="306"/>
    </row>
    <row r="386" spans="7:10" ht="15.75" customHeight="1" x14ac:dyDescent="0.35">
      <c r="G386" s="305"/>
      <c r="H386" s="305"/>
      <c r="I386" s="305"/>
      <c r="J386" s="306"/>
    </row>
    <row r="387" spans="7:10" ht="15.75" customHeight="1" x14ac:dyDescent="0.35">
      <c r="G387" s="305"/>
      <c r="H387" s="305"/>
      <c r="I387" s="305"/>
      <c r="J387" s="306"/>
    </row>
    <row r="388" spans="7:10" ht="15.75" customHeight="1" x14ac:dyDescent="0.35">
      <c r="G388" s="305"/>
      <c r="H388" s="305"/>
      <c r="I388" s="305"/>
      <c r="J388" s="306"/>
    </row>
    <row r="389" spans="7:10" ht="15.75" customHeight="1" x14ac:dyDescent="0.35">
      <c r="G389" s="305"/>
      <c r="H389" s="305"/>
      <c r="I389" s="305"/>
      <c r="J389" s="306"/>
    </row>
    <row r="390" spans="7:10" ht="15.75" customHeight="1" x14ac:dyDescent="0.35">
      <c r="G390" s="305"/>
      <c r="H390" s="305"/>
      <c r="I390" s="305"/>
      <c r="J390" s="306"/>
    </row>
    <row r="391" spans="7:10" ht="15.75" customHeight="1" x14ac:dyDescent="0.35">
      <c r="G391" s="305"/>
      <c r="H391" s="305"/>
      <c r="I391" s="305"/>
      <c r="J391" s="306"/>
    </row>
    <row r="392" spans="7:10" ht="15.75" customHeight="1" x14ac:dyDescent="0.35">
      <c r="G392" s="305"/>
      <c r="H392" s="305"/>
      <c r="I392" s="305"/>
      <c r="J392" s="306"/>
    </row>
    <row r="393" spans="7:10" ht="15.75" customHeight="1" x14ac:dyDescent="0.35">
      <c r="G393" s="305"/>
      <c r="H393" s="305"/>
      <c r="I393" s="305"/>
      <c r="J393" s="306"/>
    </row>
    <row r="394" spans="7:10" ht="15.75" customHeight="1" x14ac:dyDescent="0.35">
      <c r="G394" s="305"/>
      <c r="H394" s="305"/>
      <c r="I394" s="305"/>
      <c r="J394" s="306"/>
    </row>
    <row r="395" spans="7:10" ht="15.75" customHeight="1" x14ac:dyDescent="0.35">
      <c r="G395" s="305"/>
      <c r="H395" s="305"/>
      <c r="I395" s="305"/>
      <c r="J395" s="306"/>
    </row>
    <row r="396" spans="7:10" ht="15.75" customHeight="1" x14ac:dyDescent="0.35">
      <c r="G396" s="305"/>
      <c r="H396" s="305"/>
      <c r="I396" s="305"/>
      <c r="J396" s="306"/>
    </row>
    <row r="397" spans="7:10" ht="15.75" customHeight="1" x14ac:dyDescent="0.35">
      <c r="G397" s="305"/>
      <c r="H397" s="305"/>
      <c r="I397" s="305"/>
      <c r="J397" s="306"/>
    </row>
    <row r="398" spans="7:10" ht="15.75" customHeight="1" x14ac:dyDescent="0.35">
      <c r="G398" s="305"/>
      <c r="H398" s="305"/>
      <c r="I398" s="305"/>
      <c r="J398" s="306"/>
    </row>
    <row r="399" spans="7:10" ht="15.75" customHeight="1" x14ac:dyDescent="0.35">
      <c r="G399" s="305"/>
      <c r="H399" s="305"/>
      <c r="I399" s="305"/>
      <c r="J399" s="306"/>
    </row>
    <row r="400" spans="7:10" ht="15.75" customHeight="1" x14ac:dyDescent="0.35">
      <c r="G400" s="305"/>
      <c r="H400" s="305"/>
      <c r="I400" s="305"/>
      <c r="J400" s="306"/>
    </row>
    <row r="401" spans="7:10" ht="15.75" customHeight="1" x14ac:dyDescent="0.35">
      <c r="G401" s="305"/>
      <c r="H401" s="305"/>
      <c r="I401" s="305"/>
      <c r="J401" s="306"/>
    </row>
    <row r="402" spans="7:10" ht="15.75" customHeight="1" x14ac:dyDescent="0.35">
      <c r="G402" s="305"/>
      <c r="H402" s="305"/>
      <c r="I402" s="305"/>
      <c r="J402" s="306"/>
    </row>
    <row r="403" spans="7:10" ht="15.75" customHeight="1" x14ac:dyDescent="0.35">
      <c r="G403" s="305"/>
      <c r="H403" s="305"/>
      <c r="I403" s="305"/>
      <c r="J403" s="306"/>
    </row>
    <row r="404" spans="7:10" ht="15.75" customHeight="1" x14ac:dyDescent="0.35">
      <c r="G404" s="305"/>
      <c r="H404" s="305"/>
      <c r="I404" s="305"/>
      <c r="J404" s="306"/>
    </row>
    <row r="405" spans="7:10" ht="15.75" customHeight="1" x14ac:dyDescent="0.35">
      <c r="G405" s="305"/>
      <c r="H405" s="305"/>
      <c r="I405" s="305"/>
      <c r="J405" s="306"/>
    </row>
    <row r="406" spans="7:10" ht="15.75" customHeight="1" x14ac:dyDescent="0.35">
      <c r="G406" s="305"/>
      <c r="H406" s="305"/>
      <c r="I406" s="305"/>
      <c r="J406" s="306"/>
    </row>
    <row r="407" spans="7:10" ht="15.75" customHeight="1" x14ac:dyDescent="0.35">
      <c r="G407" s="305"/>
      <c r="H407" s="305"/>
      <c r="I407" s="305"/>
      <c r="J407" s="306"/>
    </row>
    <row r="408" spans="7:10" ht="15.75" customHeight="1" x14ac:dyDescent="0.35">
      <c r="G408" s="305"/>
      <c r="H408" s="305"/>
      <c r="I408" s="305"/>
      <c r="J408" s="306"/>
    </row>
    <row r="409" spans="7:10" ht="15.75" customHeight="1" x14ac:dyDescent="0.35">
      <c r="G409" s="305"/>
      <c r="H409" s="305"/>
      <c r="I409" s="305"/>
      <c r="J409" s="306"/>
    </row>
    <row r="410" spans="7:10" ht="15.75" customHeight="1" x14ac:dyDescent="0.35">
      <c r="G410" s="305"/>
      <c r="H410" s="305"/>
      <c r="I410" s="305"/>
      <c r="J410" s="306"/>
    </row>
    <row r="411" spans="7:10" ht="15.75" customHeight="1" x14ac:dyDescent="0.35">
      <c r="G411" s="305"/>
      <c r="H411" s="305"/>
      <c r="I411" s="305"/>
      <c r="J411" s="306"/>
    </row>
    <row r="412" spans="7:10" ht="15.75" customHeight="1" x14ac:dyDescent="0.35">
      <c r="G412" s="305"/>
      <c r="H412" s="305"/>
      <c r="I412" s="305"/>
      <c r="J412" s="306"/>
    </row>
    <row r="413" spans="7:10" ht="15.75" customHeight="1" x14ac:dyDescent="0.35">
      <c r="G413" s="305"/>
      <c r="H413" s="305"/>
      <c r="I413" s="305"/>
      <c r="J413" s="306"/>
    </row>
    <row r="414" spans="7:10" ht="15.75" customHeight="1" x14ac:dyDescent="0.35">
      <c r="G414" s="305"/>
      <c r="H414" s="305"/>
      <c r="I414" s="305"/>
      <c r="J414" s="306"/>
    </row>
    <row r="415" spans="7:10" ht="15.75" customHeight="1" x14ac:dyDescent="0.35">
      <c r="G415" s="305"/>
      <c r="H415" s="305"/>
      <c r="I415" s="305"/>
      <c r="J415" s="306"/>
    </row>
    <row r="416" spans="7:10" ht="15.75" customHeight="1" x14ac:dyDescent="0.35">
      <c r="G416" s="305"/>
      <c r="H416" s="305"/>
      <c r="I416" s="305"/>
      <c r="J416" s="306"/>
    </row>
    <row r="417" spans="7:10" ht="15.75" customHeight="1" x14ac:dyDescent="0.35">
      <c r="G417" s="305"/>
      <c r="H417" s="305"/>
      <c r="I417" s="305"/>
      <c r="J417" s="306"/>
    </row>
    <row r="418" spans="7:10" ht="15.75" customHeight="1" x14ac:dyDescent="0.35">
      <c r="G418" s="305"/>
      <c r="H418" s="305"/>
      <c r="I418" s="305"/>
      <c r="J418" s="306"/>
    </row>
    <row r="419" spans="7:10" ht="15.75" customHeight="1" x14ac:dyDescent="0.35">
      <c r="G419" s="305"/>
      <c r="H419" s="305"/>
      <c r="I419" s="305"/>
      <c r="J419" s="306"/>
    </row>
    <row r="420" spans="7:10" ht="15.75" customHeight="1" x14ac:dyDescent="0.35">
      <c r="G420" s="305"/>
      <c r="H420" s="305"/>
      <c r="I420" s="305"/>
      <c r="J420" s="306"/>
    </row>
    <row r="421" spans="7:10" ht="15.75" customHeight="1" x14ac:dyDescent="0.35">
      <c r="G421" s="305"/>
      <c r="H421" s="305"/>
      <c r="I421" s="305"/>
      <c r="J421" s="306"/>
    </row>
    <row r="422" spans="7:10" ht="15.75" customHeight="1" x14ac:dyDescent="0.35">
      <c r="G422" s="305"/>
      <c r="H422" s="305"/>
      <c r="I422" s="305"/>
      <c r="J422" s="306"/>
    </row>
    <row r="423" spans="7:10" ht="15.75" customHeight="1" x14ac:dyDescent="0.35">
      <c r="G423" s="305"/>
      <c r="H423" s="305"/>
      <c r="I423" s="305"/>
      <c r="J423" s="306"/>
    </row>
    <row r="424" spans="7:10" ht="15.75" customHeight="1" x14ac:dyDescent="0.35">
      <c r="G424" s="305"/>
      <c r="H424" s="305"/>
      <c r="I424" s="305"/>
      <c r="J424" s="306"/>
    </row>
    <row r="425" spans="7:10" ht="15.75" customHeight="1" x14ac:dyDescent="0.35">
      <c r="G425" s="305"/>
      <c r="H425" s="305"/>
      <c r="I425" s="305"/>
      <c r="J425" s="306"/>
    </row>
    <row r="426" spans="7:10" ht="15.75" customHeight="1" x14ac:dyDescent="0.35">
      <c r="G426" s="305"/>
      <c r="H426" s="305"/>
      <c r="I426" s="305"/>
      <c r="J426" s="306"/>
    </row>
    <row r="427" spans="7:10" ht="15.75" customHeight="1" x14ac:dyDescent="0.35">
      <c r="G427" s="305"/>
      <c r="H427" s="305"/>
      <c r="I427" s="305"/>
      <c r="J427" s="306"/>
    </row>
    <row r="428" spans="7:10" ht="15.75" customHeight="1" x14ac:dyDescent="0.35">
      <c r="G428" s="305"/>
      <c r="H428" s="305"/>
      <c r="I428" s="305"/>
      <c r="J428" s="306"/>
    </row>
    <row r="429" spans="7:10" ht="15.75" customHeight="1" x14ac:dyDescent="0.35">
      <c r="G429" s="305"/>
      <c r="H429" s="305"/>
      <c r="I429" s="305"/>
      <c r="J429" s="306"/>
    </row>
    <row r="430" spans="7:10" ht="15.75" customHeight="1" x14ac:dyDescent="0.35">
      <c r="G430" s="305"/>
      <c r="H430" s="305"/>
      <c r="I430" s="305"/>
      <c r="J430" s="306"/>
    </row>
    <row r="431" spans="7:10" ht="15.75" customHeight="1" x14ac:dyDescent="0.35">
      <c r="G431" s="305"/>
      <c r="H431" s="305"/>
      <c r="I431" s="305"/>
      <c r="J431" s="306"/>
    </row>
    <row r="432" spans="7:10" ht="15.75" customHeight="1" x14ac:dyDescent="0.35">
      <c r="G432" s="305"/>
      <c r="H432" s="305"/>
      <c r="I432" s="305"/>
      <c r="J432" s="306"/>
    </row>
    <row r="433" spans="7:10" ht="15.75" customHeight="1" x14ac:dyDescent="0.35">
      <c r="G433" s="305"/>
      <c r="H433" s="305"/>
      <c r="I433" s="305"/>
      <c r="J433" s="306"/>
    </row>
    <row r="434" spans="7:10" ht="15.75" customHeight="1" x14ac:dyDescent="0.35">
      <c r="G434" s="305"/>
      <c r="H434" s="305"/>
      <c r="I434" s="305"/>
      <c r="J434" s="306"/>
    </row>
    <row r="435" spans="7:10" ht="15.75" customHeight="1" x14ac:dyDescent="0.35">
      <c r="G435" s="305"/>
      <c r="H435" s="305"/>
      <c r="I435" s="305"/>
      <c r="J435" s="306"/>
    </row>
    <row r="436" spans="7:10" ht="15.75" customHeight="1" x14ac:dyDescent="0.35">
      <c r="G436" s="305"/>
      <c r="H436" s="305"/>
      <c r="I436" s="305"/>
      <c r="J436" s="306"/>
    </row>
    <row r="437" spans="7:10" ht="15.75" customHeight="1" x14ac:dyDescent="0.35">
      <c r="G437" s="305"/>
      <c r="H437" s="305"/>
      <c r="I437" s="305"/>
      <c r="J437" s="306"/>
    </row>
    <row r="438" spans="7:10" ht="15.75" customHeight="1" x14ac:dyDescent="0.35">
      <c r="G438" s="305"/>
      <c r="H438" s="305"/>
      <c r="I438" s="305"/>
      <c r="J438" s="306"/>
    </row>
    <row r="439" spans="7:10" ht="15.75" customHeight="1" x14ac:dyDescent="0.35">
      <c r="G439" s="305"/>
      <c r="H439" s="305"/>
      <c r="I439" s="305"/>
      <c r="J439" s="306"/>
    </row>
    <row r="440" spans="7:10" ht="15.75" customHeight="1" x14ac:dyDescent="0.35">
      <c r="G440" s="305"/>
      <c r="H440" s="305"/>
      <c r="I440" s="305"/>
      <c r="J440" s="306"/>
    </row>
    <row r="441" spans="7:10" ht="15.75" customHeight="1" x14ac:dyDescent="0.35">
      <c r="G441" s="305"/>
      <c r="H441" s="305"/>
      <c r="I441" s="305"/>
      <c r="J441" s="306"/>
    </row>
    <row r="442" spans="7:10" ht="15.75" customHeight="1" x14ac:dyDescent="0.35">
      <c r="G442" s="305"/>
      <c r="H442" s="305"/>
      <c r="I442" s="305"/>
      <c r="J442" s="306"/>
    </row>
    <row r="443" spans="7:10" ht="15.75" customHeight="1" x14ac:dyDescent="0.35">
      <c r="G443" s="305"/>
      <c r="H443" s="305"/>
      <c r="I443" s="305"/>
      <c r="J443" s="306"/>
    </row>
    <row r="444" spans="7:10" ht="15.75" customHeight="1" x14ac:dyDescent="0.35">
      <c r="G444" s="305"/>
      <c r="H444" s="305"/>
      <c r="I444" s="305"/>
      <c r="J444" s="306"/>
    </row>
    <row r="445" spans="7:10" ht="15.75" customHeight="1" x14ac:dyDescent="0.35">
      <c r="G445" s="305"/>
      <c r="H445" s="305"/>
      <c r="I445" s="305"/>
      <c r="J445" s="306"/>
    </row>
    <row r="446" spans="7:10" ht="15.75" customHeight="1" x14ac:dyDescent="0.35">
      <c r="G446" s="305"/>
      <c r="H446" s="305"/>
      <c r="I446" s="305"/>
      <c r="J446" s="306"/>
    </row>
    <row r="447" spans="7:10" ht="15.75" customHeight="1" x14ac:dyDescent="0.35">
      <c r="G447" s="305"/>
      <c r="H447" s="305"/>
      <c r="I447" s="305"/>
      <c r="J447" s="306"/>
    </row>
    <row r="448" spans="7:10" ht="15.75" customHeight="1" x14ac:dyDescent="0.35">
      <c r="G448" s="305"/>
      <c r="H448" s="305"/>
      <c r="I448" s="305"/>
      <c r="J448" s="306"/>
    </row>
    <row r="449" spans="7:10" ht="15.75" customHeight="1" x14ac:dyDescent="0.35">
      <c r="G449" s="305"/>
      <c r="H449" s="305"/>
      <c r="I449" s="305"/>
      <c r="J449" s="306"/>
    </row>
    <row r="450" spans="7:10" ht="15.75" customHeight="1" x14ac:dyDescent="0.35">
      <c r="G450" s="305"/>
      <c r="H450" s="305"/>
      <c r="I450" s="305"/>
      <c r="J450" s="306"/>
    </row>
    <row r="451" spans="7:10" ht="15.75" customHeight="1" x14ac:dyDescent="0.35">
      <c r="G451" s="305"/>
      <c r="H451" s="305"/>
      <c r="I451" s="305"/>
      <c r="J451" s="306"/>
    </row>
    <row r="452" spans="7:10" ht="15.75" customHeight="1" x14ac:dyDescent="0.35">
      <c r="G452" s="305"/>
      <c r="H452" s="305"/>
      <c r="I452" s="305"/>
      <c r="J452" s="306"/>
    </row>
    <row r="453" spans="7:10" ht="15.75" customHeight="1" x14ac:dyDescent="0.35">
      <c r="G453" s="305"/>
      <c r="H453" s="305"/>
      <c r="I453" s="305"/>
      <c r="J453" s="306"/>
    </row>
    <row r="454" spans="7:10" ht="15.75" customHeight="1" x14ac:dyDescent="0.35">
      <c r="G454" s="305"/>
      <c r="H454" s="305"/>
      <c r="I454" s="305"/>
      <c r="J454" s="306"/>
    </row>
    <row r="455" spans="7:10" ht="15.75" customHeight="1" x14ac:dyDescent="0.35">
      <c r="G455" s="305"/>
      <c r="H455" s="305"/>
      <c r="I455" s="305"/>
      <c r="J455" s="306"/>
    </row>
    <row r="456" spans="7:10" ht="15.75" customHeight="1" x14ac:dyDescent="0.35">
      <c r="G456" s="305"/>
      <c r="H456" s="305"/>
      <c r="I456" s="305"/>
      <c r="J456" s="306"/>
    </row>
    <row r="457" spans="7:10" ht="15.75" customHeight="1" x14ac:dyDescent="0.35">
      <c r="G457" s="305"/>
      <c r="H457" s="305"/>
      <c r="I457" s="305"/>
      <c r="J457" s="306"/>
    </row>
    <row r="458" spans="7:10" ht="15.75" customHeight="1" x14ac:dyDescent="0.35">
      <c r="G458" s="305"/>
      <c r="H458" s="305"/>
      <c r="I458" s="305"/>
      <c r="J458" s="306"/>
    </row>
    <row r="459" spans="7:10" ht="15.75" customHeight="1" x14ac:dyDescent="0.35">
      <c r="G459" s="305"/>
      <c r="H459" s="305"/>
      <c r="I459" s="305"/>
      <c r="J459" s="306"/>
    </row>
    <row r="460" spans="7:10" ht="15.75" customHeight="1" x14ac:dyDescent="0.35">
      <c r="G460" s="305"/>
      <c r="H460" s="305"/>
      <c r="I460" s="305"/>
      <c r="J460" s="306"/>
    </row>
    <row r="461" spans="7:10" ht="15.75" customHeight="1" x14ac:dyDescent="0.35">
      <c r="G461" s="305"/>
      <c r="H461" s="305"/>
      <c r="I461" s="305"/>
      <c r="J461" s="306"/>
    </row>
    <row r="462" spans="7:10" ht="15.75" customHeight="1" x14ac:dyDescent="0.35">
      <c r="G462" s="305"/>
      <c r="H462" s="305"/>
      <c r="I462" s="305"/>
      <c r="J462" s="306"/>
    </row>
    <row r="463" spans="7:10" ht="15.75" customHeight="1" x14ac:dyDescent="0.35">
      <c r="G463" s="305"/>
      <c r="H463" s="305"/>
      <c r="I463" s="305"/>
      <c r="J463" s="306"/>
    </row>
    <row r="464" spans="7:10" ht="15.75" customHeight="1" x14ac:dyDescent="0.35">
      <c r="G464" s="305"/>
      <c r="H464" s="305"/>
      <c r="I464" s="305"/>
      <c r="J464" s="306"/>
    </row>
    <row r="465" spans="7:10" ht="15.75" customHeight="1" x14ac:dyDescent="0.35">
      <c r="G465" s="305"/>
      <c r="H465" s="305"/>
      <c r="I465" s="305"/>
      <c r="J465" s="306"/>
    </row>
    <row r="466" spans="7:10" ht="15.75" customHeight="1" x14ac:dyDescent="0.35">
      <c r="G466" s="305"/>
      <c r="H466" s="305"/>
      <c r="I466" s="305"/>
      <c r="J466" s="306"/>
    </row>
    <row r="467" spans="7:10" ht="15.75" customHeight="1" x14ac:dyDescent="0.35">
      <c r="G467" s="305"/>
      <c r="H467" s="305"/>
      <c r="I467" s="305"/>
      <c r="J467" s="306"/>
    </row>
    <row r="468" spans="7:10" ht="15.75" customHeight="1" x14ac:dyDescent="0.35">
      <c r="G468" s="305"/>
      <c r="H468" s="305"/>
      <c r="I468" s="305"/>
      <c r="J468" s="306"/>
    </row>
    <row r="469" spans="7:10" ht="15.75" customHeight="1" x14ac:dyDescent="0.35">
      <c r="G469" s="305"/>
      <c r="H469" s="305"/>
      <c r="I469" s="305"/>
      <c r="J469" s="306"/>
    </row>
    <row r="470" spans="7:10" ht="15.75" customHeight="1" x14ac:dyDescent="0.35">
      <c r="G470" s="305"/>
      <c r="H470" s="305"/>
      <c r="I470" s="305"/>
      <c r="J470" s="306"/>
    </row>
    <row r="471" spans="7:10" ht="15.75" customHeight="1" x14ac:dyDescent="0.35">
      <c r="G471" s="305"/>
      <c r="H471" s="305"/>
      <c r="I471" s="305"/>
      <c r="J471" s="306"/>
    </row>
    <row r="472" spans="7:10" ht="15.75" customHeight="1" x14ac:dyDescent="0.35">
      <c r="G472" s="305"/>
      <c r="H472" s="305"/>
      <c r="I472" s="305"/>
      <c r="J472" s="306"/>
    </row>
    <row r="473" spans="7:10" ht="15.75" customHeight="1" x14ac:dyDescent="0.35">
      <c r="G473" s="305"/>
      <c r="H473" s="305"/>
      <c r="I473" s="305"/>
      <c r="J473" s="306"/>
    </row>
    <row r="474" spans="7:10" ht="15.75" customHeight="1" x14ac:dyDescent="0.35">
      <c r="G474" s="305"/>
      <c r="H474" s="305"/>
      <c r="I474" s="305"/>
      <c r="J474" s="306"/>
    </row>
    <row r="475" spans="7:10" ht="15.75" customHeight="1" x14ac:dyDescent="0.35">
      <c r="G475" s="305"/>
      <c r="H475" s="305"/>
      <c r="I475" s="305"/>
      <c r="J475" s="306"/>
    </row>
    <row r="476" spans="7:10" ht="15.75" customHeight="1" x14ac:dyDescent="0.35">
      <c r="G476" s="305"/>
      <c r="H476" s="305"/>
      <c r="I476" s="305"/>
      <c r="J476" s="306"/>
    </row>
    <row r="477" spans="7:10" ht="15.75" customHeight="1" x14ac:dyDescent="0.35">
      <c r="G477" s="305"/>
      <c r="H477" s="305"/>
      <c r="I477" s="305"/>
      <c r="J477" s="306"/>
    </row>
    <row r="478" spans="7:10" ht="15.75" customHeight="1" x14ac:dyDescent="0.35">
      <c r="G478" s="305"/>
      <c r="H478" s="305"/>
      <c r="I478" s="305"/>
      <c r="J478" s="306"/>
    </row>
    <row r="479" spans="7:10" ht="15.75" customHeight="1" x14ac:dyDescent="0.35">
      <c r="G479" s="305"/>
      <c r="H479" s="305"/>
      <c r="I479" s="305"/>
      <c r="J479" s="306"/>
    </row>
    <row r="480" spans="7:10" ht="15.75" customHeight="1" x14ac:dyDescent="0.35">
      <c r="G480" s="305"/>
      <c r="H480" s="305"/>
      <c r="I480" s="305"/>
      <c r="J480" s="306"/>
    </row>
    <row r="481" spans="7:10" ht="15.75" customHeight="1" x14ac:dyDescent="0.35">
      <c r="G481" s="305"/>
      <c r="H481" s="305"/>
      <c r="I481" s="305"/>
      <c r="J481" s="306"/>
    </row>
    <row r="482" spans="7:10" ht="15.75" customHeight="1" x14ac:dyDescent="0.35">
      <c r="G482" s="305"/>
      <c r="H482" s="305"/>
      <c r="I482" s="305"/>
      <c r="J482" s="306"/>
    </row>
    <row r="483" spans="7:10" ht="15.75" customHeight="1" x14ac:dyDescent="0.35">
      <c r="G483" s="305"/>
      <c r="H483" s="305"/>
      <c r="I483" s="305"/>
      <c r="J483" s="306"/>
    </row>
    <row r="484" spans="7:10" ht="15.75" customHeight="1" x14ac:dyDescent="0.35">
      <c r="G484" s="305"/>
      <c r="H484" s="305"/>
      <c r="I484" s="305"/>
      <c r="J484" s="306"/>
    </row>
    <row r="485" spans="7:10" ht="15.75" customHeight="1" x14ac:dyDescent="0.35">
      <c r="G485" s="305"/>
      <c r="H485" s="305"/>
      <c r="I485" s="305"/>
      <c r="J485" s="306"/>
    </row>
    <row r="486" spans="7:10" ht="15.75" customHeight="1" x14ac:dyDescent="0.35">
      <c r="G486" s="305"/>
      <c r="H486" s="305"/>
      <c r="I486" s="305"/>
      <c r="J486" s="306"/>
    </row>
    <row r="487" spans="7:10" ht="15.75" customHeight="1" x14ac:dyDescent="0.35">
      <c r="G487" s="305"/>
      <c r="H487" s="305"/>
      <c r="I487" s="305"/>
      <c r="J487" s="306"/>
    </row>
    <row r="488" spans="7:10" ht="15.75" customHeight="1" x14ac:dyDescent="0.35">
      <c r="G488" s="305"/>
      <c r="H488" s="305"/>
      <c r="I488" s="305"/>
      <c r="J488" s="306"/>
    </row>
    <row r="489" spans="7:10" ht="15.75" customHeight="1" x14ac:dyDescent="0.35">
      <c r="G489" s="305"/>
      <c r="H489" s="305"/>
      <c r="I489" s="305"/>
      <c r="J489" s="306"/>
    </row>
    <row r="490" spans="7:10" ht="15.75" customHeight="1" x14ac:dyDescent="0.35">
      <c r="G490" s="305"/>
      <c r="H490" s="305"/>
      <c r="I490" s="305"/>
      <c r="J490" s="306"/>
    </row>
    <row r="491" spans="7:10" ht="15.75" customHeight="1" x14ac:dyDescent="0.35">
      <c r="G491" s="305"/>
      <c r="H491" s="305"/>
      <c r="I491" s="305"/>
      <c r="J491" s="306"/>
    </row>
    <row r="492" spans="7:10" ht="15.75" customHeight="1" x14ac:dyDescent="0.35">
      <c r="G492" s="305"/>
      <c r="H492" s="305"/>
      <c r="I492" s="305"/>
      <c r="J492" s="306"/>
    </row>
    <row r="493" spans="7:10" ht="15.75" customHeight="1" x14ac:dyDescent="0.35">
      <c r="G493" s="305"/>
      <c r="H493" s="305"/>
      <c r="I493" s="305"/>
      <c r="J493" s="306"/>
    </row>
    <row r="494" spans="7:10" ht="15.75" customHeight="1" x14ac:dyDescent="0.35">
      <c r="G494" s="305"/>
      <c r="H494" s="305"/>
      <c r="I494" s="305"/>
      <c r="J494" s="306"/>
    </row>
    <row r="495" spans="7:10" ht="15.75" customHeight="1" x14ac:dyDescent="0.35">
      <c r="G495" s="305"/>
      <c r="H495" s="305"/>
      <c r="I495" s="305"/>
      <c r="J495" s="306"/>
    </row>
    <row r="496" spans="7:10" ht="15.75" customHeight="1" x14ac:dyDescent="0.35">
      <c r="G496" s="305"/>
      <c r="H496" s="305"/>
      <c r="I496" s="305"/>
      <c r="J496" s="306"/>
    </row>
    <row r="497" spans="7:10" ht="15.75" customHeight="1" x14ac:dyDescent="0.35">
      <c r="G497" s="305"/>
      <c r="H497" s="305"/>
      <c r="I497" s="305"/>
      <c r="J497" s="306"/>
    </row>
    <row r="498" spans="7:10" ht="15.75" customHeight="1" x14ac:dyDescent="0.35">
      <c r="G498" s="305"/>
      <c r="H498" s="305"/>
      <c r="I498" s="305"/>
      <c r="J498" s="306"/>
    </row>
    <row r="499" spans="7:10" ht="15.75" customHeight="1" x14ac:dyDescent="0.35">
      <c r="G499" s="305"/>
      <c r="H499" s="305"/>
      <c r="I499" s="305"/>
      <c r="J499" s="306"/>
    </row>
    <row r="500" spans="7:10" ht="15.75" customHeight="1" x14ac:dyDescent="0.35">
      <c r="G500" s="305"/>
      <c r="H500" s="305"/>
      <c r="I500" s="305"/>
      <c r="J500" s="306"/>
    </row>
    <row r="501" spans="7:10" ht="15.75" customHeight="1" x14ac:dyDescent="0.35">
      <c r="G501" s="305"/>
      <c r="H501" s="305"/>
      <c r="I501" s="305"/>
      <c r="J501" s="306"/>
    </row>
    <row r="502" spans="7:10" ht="15.75" customHeight="1" x14ac:dyDescent="0.35">
      <c r="G502" s="305"/>
      <c r="H502" s="305"/>
      <c r="I502" s="305"/>
      <c r="J502" s="306"/>
    </row>
    <row r="503" spans="7:10" ht="15.75" customHeight="1" x14ac:dyDescent="0.35">
      <c r="G503" s="305"/>
      <c r="H503" s="305"/>
      <c r="I503" s="305"/>
      <c r="J503" s="306"/>
    </row>
    <row r="504" spans="7:10" ht="15.75" customHeight="1" x14ac:dyDescent="0.35">
      <c r="G504" s="305"/>
      <c r="H504" s="305"/>
      <c r="I504" s="305"/>
      <c r="J504" s="306"/>
    </row>
    <row r="505" spans="7:10" ht="15.75" customHeight="1" x14ac:dyDescent="0.35">
      <c r="G505" s="305"/>
      <c r="H505" s="305"/>
      <c r="I505" s="305"/>
      <c r="J505" s="306"/>
    </row>
    <row r="506" spans="7:10" ht="15.75" customHeight="1" x14ac:dyDescent="0.35">
      <c r="G506" s="305"/>
      <c r="H506" s="305"/>
      <c r="I506" s="305"/>
      <c r="J506" s="306"/>
    </row>
    <row r="507" spans="7:10" ht="15.75" customHeight="1" x14ac:dyDescent="0.35">
      <c r="G507" s="305"/>
      <c r="H507" s="305"/>
      <c r="I507" s="305"/>
      <c r="J507" s="306"/>
    </row>
    <row r="508" spans="7:10" ht="15.75" customHeight="1" x14ac:dyDescent="0.35">
      <c r="G508" s="305"/>
      <c r="H508" s="305"/>
      <c r="I508" s="305"/>
      <c r="J508" s="306"/>
    </row>
    <row r="509" spans="7:10" ht="15.75" customHeight="1" x14ac:dyDescent="0.35">
      <c r="G509" s="305"/>
      <c r="H509" s="305"/>
      <c r="I509" s="305"/>
      <c r="J509" s="306"/>
    </row>
    <row r="510" spans="7:10" ht="15.75" customHeight="1" x14ac:dyDescent="0.35">
      <c r="G510" s="305"/>
      <c r="H510" s="305"/>
      <c r="I510" s="305"/>
      <c r="J510" s="306"/>
    </row>
    <row r="511" spans="7:10" ht="15.75" customHeight="1" x14ac:dyDescent="0.35">
      <c r="G511" s="305"/>
      <c r="H511" s="305"/>
      <c r="I511" s="305"/>
      <c r="J511" s="306"/>
    </row>
    <row r="512" spans="7:10" ht="15.75" customHeight="1" x14ac:dyDescent="0.35">
      <c r="G512" s="305"/>
      <c r="H512" s="305"/>
      <c r="I512" s="305"/>
      <c r="J512" s="306"/>
    </row>
    <row r="513" spans="7:10" ht="15.75" customHeight="1" x14ac:dyDescent="0.35">
      <c r="G513" s="305"/>
      <c r="H513" s="305"/>
      <c r="I513" s="305"/>
      <c r="J513" s="306"/>
    </row>
    <row r="514" spans="7:10" ht="15.75" customHeight="1" x14ac:dyDescent="0.35">
      <c r="G514" s="305"/>
      <c r="H514" s="305"/>
      <c r="I514" s="305"/>
      <c r="J514" s="306"/>
    </row>
    <row r="515" spans="7:10" ht="15.75" customHeight="1" x14ac:dyDescent="0.35">
      <c r="G515" s="305"/>
      <c r="H515" s="305"/>
      <c r="I515" s="305"/>
      <c r="J515" s="306"/>
    </row>
    <row r="516" spans="7:10" ht="15.75" customHeight="1" x14ac:dyDescent="0.35">
      <c r="G516" s="305"/>
      <c r="H516" s="305"/>
      <c r="I516" s="305"/>
      <c r="J516" s="306"/>
    </row>
    <row r="517" spans="7:10" ht="15.75" customHeight="1" x14ac:dyDescent="0.35">
      <c r="G517" s="305"/>
      <c r="H517" s="305"/>
      <c r="I517" s="305"/>
      <c r="J517" s="306"/>
    </row>
    <row r="518" spans="7:10" ht="15.75" customHeight="1" x14ac:dyDescent="0.35">
      <c r="G518" s="305"/>
      <c r="H518" s="305"/>
      <c r="I518" s="305"/>
      <c r="J518" s="306"/>
    </row>
    <row r="519" spans="7:10" ht="15.75" customHeight="1" x14ac:dyDescent="0.35">
      <c r="G519" s="305"/>
      <c r="H519" s="305"/>
      <c r="I519" s="305"/>
      <c r="J519" s="306"/>
    </row>
    <row r="520" spans="7:10" ht="15.75" customHeight="1" x14ac:dyDescent="0.35">
      <c r="G520" s="305"/>
      <c r="H520" s="305"/>
      <c r="I520" s="305"/>
      <c r="J520" s="306"/>
    </row>
    <row r="521" spans="7:10" ht="15.75" customHeight="1" x14ac:dyDescent="0.35">
      <c r="G521" s="305"/>
      <c r="H521" s="305"/>
      <c r="I521" s="305"/>
      <c r="J521" s="306"/>
    </row>
    <row r="522" spans="7:10" ht="15.75" customHeight="1" x14ac:dyDescent="0.35">
      <c r="G522" s="305"/>
      <c r="H522" s="305"/>
      <c r="I522" s="305"/>
      <c r="J522" s="306"/>
    </row>
    <row r="523" spans="7:10" ht="15.75" customHeight="1" x14ac:dyDescent="0.35">
      <c r="G523" s="305"/>
      <c r="H523" s="305"/>
      <c r="I523" s="305"/>
      <c r="J523" s="306"/>
    </row>
    <row r="524" spans="7:10" ht="15.75" customHeight="1" x14ac:dyDescent="0.35">
      <c r="G524" s="305"/>
      <c r="H524" s="305"/>
      <c r="I524" s="305"/>
      <c r="J524" s="306"/>
    </row>
    <row r="525" spans="7:10" ht="15.75" customHeight="1" x14ac:dyDescent="0.35">
      <c r="G525" s="305"/>
      <c r="H525" s="305"/>
      <c r="I525" s="305"/>
      <c r="J525" s="306"/>
    </row>
    <row r="526" spans="7:10" ht="15.75" customHeight="1" x14ac:dyDescent="0.35">
      <c r="G526" s="305"/>
      <c r="H526" s="305"/>
      <c r="I526" s="305"/>
      <c r="J526" s="306"/>
    </row>
    <row r="527" spans="7:10" ht="15.75" customHeight="1" x14ac:dyDescent="0.35">
      <c r="G527" s="305"/>
      <c r="H527" s="305"/>
      <c r="I527" s="305"/>
      <c r="J527" s="306"/>
    </row>
    <row r="528" spans="7:10" ht="15.75" customHeight="1" x14ac:dyDescent="0.35">
      <c r="G528" s="305"/>
      <c r="H528" s="305"/>
      <c r="I528" s="305"/>
      <c r="J528" s="306"/>
    </row>
    <row r="529" spans="7:10" ht="15.75" customHeight="1" x14ac:dyDescent="0.35">
      <c r="G529" s="305"/>
      <c r="H529" s="305"/>
      <c r="I529" s="305"/>
      <c r="J529" s="306"/>
    </row>
    <row r="530" spans="7:10" ht="15.75" customHeight="1" x14ac:dyDescent="0.35">
      <c r="G530" s="305"/>
      <c r="H530" s="305"/>
      <c r="I530" s="305"/>
      <c r="J530" s="306"/>
    </row>
    <row r="531" spans="7:10" ht="15.75" customHeight="1" x14ac:dyDescent="0.35">
      <c r="G531" s="305"/>
      <c r="H531" s="305"/>
      <c r="I531" s="305"/>
      <c r="J531" s="306"/>
    </row>
    <row r="532" spans="7:10" ht="15.75" customHeight="1" x14ac:dyDescent="0.35">
      <c r="G532" s="305"/>
      <c r="H532" s="305"/>
      <c r="I532" s="305"/>
      <c r="J532" s="306"/>
    </row>
    <row r="533" spans="7:10" ht="15.75" customHeight="1" x14ac:dyDescent="0.35">
      <c r="G533" s="305"/>
      <c r="H533" s="305"/>
      <c r="I533" s="305"/>
      <c r="J533" s="306"/>
    </row>
    <row r="534" spans="7:10" ht="15.75" customHeight="1" x14ac:dyDescent="0.35">
      <c r="G534" s="305"/>
      <c r="H534" s="305"/>
      <c r="I534" s="305"/>
      <c r="J534" s="306"/>
    </row>
    <row r="535" spans="7:10" ht="15.75" customHeight="1" x14ac:dyDescent="0.35">
      <c r="G535" s="305"/>
      <c r="H535" s="305"/>
      <c r="I535" s="305"/>
      <c r="J535" s="306"/>
    </row>
    <row r="536" spans="7:10" ht="15.75" customHeight="1" x14ac:dyDescent="0.35">
      <c r="G536" s="305"/>
      <c r="H536" s="305"/>
      <c r="I536" s="305"/>
      <c r="J536" s="306"/>
    </row>
    <row r="537" spans="7:10" ht="15.75" customHeight="1" x14ac:dyDescent="0.35">
      <c r="G537" s="305"/>
      <c r="H537" s="305"/>
      <c r="I537" s="305"/>
      <c r="J537" s="306"/>
    </row>
    <row r="538" spans="7:10" ht="15.75" customHeight="1" x14ac:dyDescent="0.35">
      <c r="G538" s="305"/>
      <c r="H538" s="305"/>
      <c r="I538" s="305"/>
      <c r="J538" s="306"/>
    </row>
    <row r="539" spans="7:10" ht="15.75" customHeight="1" x14ac:dyDescent="0.35">
      <c r="G539" s="305"/>
      <c r="H539" s="305"/>
      <c r="I539" s="305"/>
      <c r="J539" s="306"/>
    </row>
    <row r="540" spans="7:10" ht="15.75" customHeight="1" x14ac:dyDescent="0.35">
      <c r="G540" s="305"/>
      <c r="H540" s="305"/>
      <c r="I540" s="305"/>
      <c r="J540" s="306"/>
    </row>
    <row r="541" spans="7:10" ht="15.75" customHeight="1" x14ac:dyDescent="0.35">
      <c r="G541" s="305"/>
      <c r="H541" s="305"/>
      <c r="I541" s="305"/>
      <c r="J541" s="306"/>
    </row>
    <row r="542" spans="7:10" ht="15.75" customHeight="1" x14ac:dyDescent="0.35">
      <c r="G542" s="305"/>
      <c r="H542" s="305"/>
      <c r="I542" s="305"/>
      <c r="J542" s="306"/>
    </row>
    <row r="543" spans="7:10" ht="15.75" customHeight="1" x14ac:dyDescent="0.35">
      <c r="G543" s="305"/>
      <c r="H543" s="305"/>
      <c r="I543" s="305"/>
      <c r="J543" s="306"/>
    </row>
    <row r="544" spans="7:10" ht="15.75" customHeight="1" x14ac:dyDescent="0.35">
      <c r="G544" s="305"/>
      <c r="H544" s="305"/>
      <c r="I544" s="305"/>
      <c r="J544" s="306"/>
    </row>
    <row r="545" spans="7:10" ht="15.75" customHeight="1" x14ac:dyDescent="0.35">
      <c r="G545" s="305"/>
      <c r="H545" s="305"/>
      <c r="I545" s="305"/>
      <c r="J545" s="306"/>
    </row>
    <row r="546" spans="7:10" ht="15.75" customHeight="1" x14ac:dyDescent="0.35">
      <c r="G546" s="305"/>
      <c r="H546" s="305"/>
      <c r="I546" s="305"/>
      <c r="J546" s="306"/>
    </row>
    <row r="547" spans="7:10" ht="15.75" customHeight="1" x14ac:dyDescent="0.35">
      <c r="G547" s="305"/>
      <c r="H547" s="305"/>
      <c r="I547" s="305"/>
      <c r="J547" s="306"/>
    </row>
    <row r="548" spans="7:10" ht="15.75" customHeight="1" x14ac:dyDescent="0.35">
      <c r="G548" s="305"/>
      <c r="H548" s="305"/>
      <c r="I548" s="305"/>
      <c r="J548" s="306"/>
    </row>
    <row r="549" spans="7:10" ht="15.75" customHeight="1" x14ac:dyDescent="0.35">
      <c r="G549" s="305"/>
      <c r="H549" s="305"/>
      <c r="I549" s="305"/>
      <c r="J549" s="306"/>
    </row>
    <row r="550" spans="7:10" ht="15.75" customHeight="1" x14ac:dyDescent="0.35">
      <c r="G550" s="305"/>
      <c r="H550" s="305"/>
      <c r="I550" s="305"/>
      <c r="J550" s="306"/>
    </row>
    <row r="551" spans="7:10" ht="15.75" customHeight="1" x14ac:dyDescent="0.35">
      <c r="G551" s="305"/>
      <c r="H551" s="305"/>
      <c r="I551" s="305"/>
      <c r="J551" s="306"/>
    </row>
    <row r="552" spans="7:10" ht="15.75" customHeight="1" x14ac:dyDescent="0.35">
      <c r="G552" s="305"/>
      <c r="H552" s="305"/>
      <c r="I552" s="305"/>
      <c r="J552" s="306"/>
    </row>
    <row r="553" spans="7:10" ht="15.75" customHeight="1" x14ac:dyDescent="0.35">
      <c r="G553" s="305"/>
      <c r="H553" s="305"/>
      <c r="I553" s="305"/>
      <c r="J553" s="306"/>
    </row>
    <row r="554" spans="7:10" ht="15.75" customHeight="1" x14ac:dyDescent="0.35">
      <c r="G554" s="305"/>
      <c r="H554" s="305"/>
      <c r="I554" s="305"/>
      <c r="J554" s="306"/>
    </row>
    <row r="555" spans="7:10" ht="15.75" customHeight="1" x14ac:dyDescent="0.35">
      <c r="G555" s="305"/>
      <c r="H555" s="305"/>
      <c r="I555" s="305"/>
      <c r="J555" s="306"/>
    </row>
    <row r="556" spans="7:10" ht="15.75" customHeight="1" x14ac:dyDescent="0.35">
      <c r="G556" s="305"/>
      <c r="H556" s="305"/>
      <c r="I556" s="305"/>
      <c r="J556" s="306"/>
    </row>
    <row r="557" spans="7:10" ht="15.75" customHeight="1" x14ac:dyDescent="0.35">
      <c r="G557" s="305"/>
      <c r="H557" s="305"/>
      <c r="I557" s="305"/>
      <c r="J557" s="306"/>
    </row>
    <row r="558" spans="7:10" ht="15.75" customHeight="1" x14ac:dyDescent="0.35">
      <c r="G558" s="305"/>
      <c r="H558" s="305"/>
      <c r="I558" s="305"/>
      <c r="J558" s="306"/>
    </row>
    <row r="559" spans="7:10" ht="15.75" customHeight="1" x14ac:dyDescent="0.35">
      <c r="G559" s="305"/>
      <c r="H559" s="305"/>
      <c r="I559" s="305"/>
      <c r="J559" s="306"/>
    </row>
    <row r="560" spans="7:10" ht="15.75" customHeight="1" x14ac:dyDescent="0.35">
      <c r="G560" s="305"/>
      <c r="H560" s="305"/>
      <c r="I560" s="305"/>
      <c r="J560" s="306"/>
    </row>
    <row r="561" spans="7:10" ht="15.75" customHeight="1" x14ac:dyDescent="0.35">
      <c r="G561" s="305"/>
      <c r="H561" s="305"/>
      <c r="I561" s="305"/>
      <c r="J561" s="306"/>
    </row>
    <row r="562" spans="7:10" ht="15.75" customHeight="1" x14ac:dyDescent="0.35">
      <c r="G562" s="305"/>
      <c r="H562" s="305"/>
      <c r="I562" s="305"/>
      <c r="J562" s="306"/>
    </row>
    <row r="563" spans="7:10" ht="15.75" customHeight="1" x14ac:dyDescent="0.35">
      <c r="G563" s="305"/>
      <c r="H563" s="305"/>
      <c r="I563" s="305"/>
      <c r="J563" s="306"/>
    </row>
    <row r="564" spans="7:10" ht="15.75" customHeight="1" x14ac:dyDescent="0.35">
      <c r="G564" s="305"/>
      <c r="H564" s="305"/>
      <c r="I564" s="305"/>
      <c r="J564" s="306"/>
    </row>
    <row r="565" spans="7:10" ht="15.75" customHeight="1" x14ac:dyDescent="0.35">
      <c r="G565" s="305"/>
      <c r="H565" s="305"/>
      <c r="I565" s="305"/>
      <c r="J565" s="306"/>
    </row>
    <row r="566" spans="7:10" ht="15.75" customHeight="1" x14ac:dyDescent="0.35">
      <c r="G566" s="305"/>
      <c r="H566" s="305"/>
      <c r="I566" s="305"/>
      <c r="J566" s="306"/>
    </row>
    <row r="567" spans="7:10" ht="15.75" customHeight="1" x14ac:dyDescent="0.35">
      <c r="G567" s="305"/>
      <c r="H567" s="305"/>
      <c r="I567" s="305"/>
      <c r="J567" s="306"/>
    </row>
    <row r="568" spans="7:10" ht="15.75" customHeight="1" x14ac:dyDescent="0.35">
      <c r="G568" s="305"/>
      <c r="H568" s="305"/>
      <c r="I568" s="305"/>
      <c r="J568" s="306"/>
    </row>
    <row r="569" spans="7:10" ht="15.75" customHeight="1" x14ac:dyDescent="0.35">
      <c r="G569" s="305"/>
      <c r="H569" s="305"/>
      <c r="I569" s="305"/>
      <c r="J569" s="306"/>
    </row>
    <row r="570" spans="7:10" ht="15.75" customHeight="1" x14ac:dyDescent="0.35">
      <c r="G570" s="305"/>
      <c r="H570" s="305"/>
      <c r="I570" s="305"/>
      <c r="J570" s="306"/>
    </row>
    <row r="571" spans="7:10" ht="15.75" customHeight="1" x14ac:dyDescent="0.35">
      <c r="G571" s="305"/>
      <c r="H571" s="305"/>
      <c r="I571" s="305"/>
      <c r="J571" s="306"/>
    </row>
    <row r="572" spans="7:10" ht="15.75" customHeight="1" x14ac:dyDescent="0.35">
      <c r="G572" s="305"/>
      <c r="H572" s="305"/>
      <c r="I572" s="305"/>
      <c r="J572" s="306"/>
    </row>
    <row r="573" spans="7:10" ht="15.75" customHeight="1" x14ac:dyDescent="0.35">
      <c r="G573" s="305"/>
      <c r="H573" s="305"/>
      <c r="I573" s="305"/>
      <c r="J573" s="306"/>
    </row>
    <row r="574" spans="7:10" ht="15.75" customHeight="1" x14ac:dyDescent="0.35">
      <c r="G574" s="305"/>
      <c r="H574" s="305"/>
      <c r="I574" s="305"/>
      <c r="J574" s="306"/>
    </row>
    <row r="575" spans="7:10" ht="15.75" customHeight="1" x14ac:dyDescent="0.35">
      <c r="G575" s="305"/>
      <c r="H575" s="305"/>
      <c r="I575" s="305"/>
      <c r="J575" s="306"/>
    </row>
    <row r="576" spans="7:10" ht="15.75" customHeight="1" x14ac:dyDescent="0.35">
      <c r="G576" s="305"/>
      <c r="H576" s="305"/>
      <c r="I576" s="305"/>
      <c r="J576" s="306"/>
    </row>
    <row r="577" spans="7:10" ht="15.75" customHeight="1" x14ac:dyDescent="0.35">
      <c r="G577" s="305"/>
      <c r="H577" s="305"/>
      <c r="I577" s="305"/>
      <c r="J577" s="306"/>
    </row>
    <row r="578" spans="7:10" ht="15.75" customHeight="1" x14ac:dyDescent="0.35">
      <c r="G578" s="305"/>
      <c r="H578" s="305"/>
      <c r="I578" s="305"/>
      <c r="J578" s="306"/>
    </row>
    <row r="579" spans="7:10" ht="15.75" customHeight="1" x14ac:dyDescent="0.35">
      <c r="G579" s="305"/>
      <c r="H579" s="305"/>
      <c r="I579" s="305"/>
      <c r="J579" s="306"/>
    </row>
    <row r="580" spans="7:10" ht="15.75" customHeight="1" x14ac:dyDescent="0.35">
      <c r="G580" s="305"/>
      <c r="H580" s="305"/>
      <c r="I580" s="305"/>
      <c r="J580" s="306"/>
    </row>
    <row r="581" spans="7:10" ht="15.75" customHeight="1" x14ac:dyDescent="0.35">
      <c r="G581" s="305"/>
      <c r="H581" s="305"/>
      <c r="I581" s="305"/>
      <c r="J581" s="306"/>
    </row>
    <row r="582" spans="7:10" ht="15.75" customHeight="1" x14ac:dyDescent="0.35">
      <c r="G582" s="305"/>
      <c r="H582" s="305"/>
      <c r="I582" s="305"/>
      <c r="J582" s="306"/>
    </row>
    <row r="583" spans="7:10" ht="15.75" customHeight="1" x14ac:dyDescent="0.35">
      <c r="G583" s="305"/>
      <c r="H583" s="305"/>
      <c r="I583" s="305"/>
      <c r="J583" s="306"/>
    </row>
    <row r="584" spans="7:10" ht="15.75" customHeight="1" x14ac:dyDescent="0.35">
      <c r="G584" s="305"/>
      <c r="H584" s="305"/>
      <c r="I584" s="305"/>
      <c r="J584" s="306"/>
    </row>
    <row r="585" spans="7:10" ht="15.75" customHeight="1" x14ac:dyDescent="0.35">
      <c r="G585" s="305"/>
      <c r="H585" s="305"/>
      <c r="I585" s="305"/>
      <c r="J585" s="306"/>
    </row>
    <row r="586" spans="7:10" ht="15.75" customHeight="1" x14ac:dyDescent="0.35">
      <c r="G586" s="305"/>
      <c r="H586" s="305"/>
      <c r="I586" s="305"/>
      <c r="J586" s="306"/>
    </row>
    <row r="587" spans="7:10" ht="15.75" customHeight="1" x14ac:dyDescent="0.35">
      <c r="G587" s="305"/>
      <c r="H587" s="305"/>
      <c r="I587" s="305"/>
      <c r="J587" s="306"/>
    </row>
    <row r="588" spans="7:10" ht="15.75" customHeight="1" x14ac:dyDescent="0.35">
      <c r="G588" s="305"/>
      <c r="H588" s="305"/>
      <c r="I588" s="305"/>
      <c r="J588" s="306"/>
    </row>
    <row r="589" spans="7:10" ht="15.75" customHeight="1" x14ac:dyDescent="0.35">
      <c r="G589" s="305"/>
      <c r="H589" s="305"/>
      <c r="I589" s="305"/>
      <c r="J589" s="306"/>
    </row>
    <row r="590" spans="7:10" ht="15.75" customHeight="1" x14ac:dyDescent="0.35">
      <c r="G590" s="305"/>
      <c r="H590" s="305"/>
      <c r="I590" s="305"/>
      <c r="J590" s="306"/>
    </row>
    <row r="591" spans="7:10" ht="15.75" customHeight="1" x14ac:dyDescent="0.35">
      <c r="G591" s="305"/>
      <c r="H591" s="305"/>
      <c r="I591" s="305"/>
      <c r="J591" s="306"/>
    </row>
    <row r="592" spans="7:10" ht="15.75" customHeight="1" x14ac:dyDescent="0.35">
      <c r="G592" s="305"/>
      <c r="H592" s="305"/>
      <c r="I592" s="305"/>
      <c r="J592" s="306"/>
    </row>
    <row r="593" spans="7:10" ht="15.75" customHeight="1" x14ac:dyDescent="0.35">
      <c r="G593" s="305"/>
      <c r="H593" s="305"/>
      <c r="I593" s="305"/>
      <c r="J593" s="306"/>
    </row>
    <row r="594" spans="7:10" ht="15.75" customHeight="1" x14ac:dyDescent="0.35">
      <c r="G594" s="305"/>
      <c r="H594" s="305"/>
      <c r="I594" s="305"/>
      <c r="J594" s="306"/>
    </row>
    <row r="595" spans="7:10" ht="15.75" customHeight="1" x14ac:dyDescent="0.35">
      <c r="G595" s="305"/>
      <c r="H595" s="305"/>
      <c r="I595" s="305"/>
      <c r="J595" s="306"/>
    </row>
    <row r="596" spans="7:10" ht="15.75" customHeight="1" x14ac:dyDescent="0.35">
      <c r="G596" s="305"/>
      <c r="H596" s="305"/>
      <c r="I596" s="305"/>
      <c r="J596" s="306"/>
    </row>
    <row r="597" spans="7:10" ht="15.75" customHeight="1" x14ac:dyDescent="0.35">
      <c r="G597" s="305"/>
      <c r="H597" s="305"/>
      <c r="I597" s="305"/>
      <c r="J597" s="306"/>
    </row>
    <row r="598" spans="7:10" ht="15.75" customHeight="1" x14ac:dyDescent="0.35">
      <c r="G598" s="305"/>
      <c r="H598" s="305"/>
      <c r="I598" s="305"/>
      <c r="J598" s="306"/>
    </row>
    <row r="599" spans="7:10" ht="15.75" customHeight="1" x14ac:dyDescent="0.35">
      <c r="G599" s="305"/>
      <c r="H599" s="305"/>
      <c r="I599" s="305"/>
      <c r="J599" s="306"/>
    </row>
    <row r="600" spans="7:10" ht="15.75" customHeight="1" x14ac:dyDescent="0.35">
      <c r="G600" s="305"/>
      <c r="H600" s="305"/>
      <c r="I600" s="305"/>
      <c r="J600" s="306"/>
    </row>
    <row r="601" spans="7:10" ht="15.75" customHeight="1" x14ac:dyDescent="0.35">
      <c r="G601" s="305"/>
      <c r="H601" s="305"/>
      <c r="I601" s="305"/>
      <c r="J601" s="306"/>
    </row>
    <row r="602" spans="7:10" ht="15.75" customHeight="1" x14ac:dyDescent="0.35">
      <c r="G602" s="305"/>
      <c r="H602" s="305"/>
      <c r="I602" s="305"/>
      <c r="J602" s="306"/>
    </row>
    <row r="603" spans="7:10" ht="15.75" customHeight="1" x14ac:dyDescent="0.35">
      <c r="G603" s="305"/>
      <c r="H603" s="305"/>
      <c r="I603" s="305"/>
      <c r="J603" s="306"/>
    </row>
    <row r="604" spans="7:10" ht="15.75" customHeight="1" x14ac:dyDescent="0.35">
      <c r="G604" s="305"/>
      <c r="H604" s="305"/>
      <c r="I604" s="305"/>
      <c r="J604" s="306"/>
    </row>
    <row r="605" spans="7:10" ht="15.75" customHeight="1" x14ac:dyDescent="0.35">
      <c r="G605" s="305"/>
      <c r="H605" s="305"/>
      <c r="I605" s="305"/>
      <c r="J605" s="306"/>
    </row>
    <row r="606" spans="7:10" ht="15.75" customHeight="1" x14ac:dyDescent="0.35">
      <c r="G606" s="305"/>
      <c r="H606" s="305"/>
      <c r="I606" s="305"/>
      <c r="J606" s="306"/>
    </row>
    <row r="607" spans="7:10" ht="15.75" customHeight="1" x14ac:dyDescent="0.35">
      <c r="G607" s="305"/>
      <c r="H607" s="305"/>
      <c r="I607" s="305"/>
      <c r="J607" s="306"/>
    </row>
    <row r="608" spans="7:10" ht="15.75" customHeight="1" x14ac:dyDescent="0.35">
      <c r="G608" s="305"/>
      <c r="H608" s="305"/>
      <c r="I608" s="305"/>
      <c r="J608" s="306"/>
    </row>
    <row r="609" spans="7:10" ht="15.75" customHeight="1" x14ac:dyDescent="0.35">
      <c r="G609" s="305"/>
      <c r="H609" s="305"/>
      <c r="I609" s="305"/>
      <c r="J609" s="306"/>
    </row>
    <row r="610" spans="7:10" ht="15.75" customHeight="1" x14ac:dyDescent="0.35">
      <c r="G610" s="305"/>
      <c r="H610" s="305"/>
      <c r="I610" s="305"/>
      <c r="J610" s="306"/>
    </row>
    <row r="611" spans="7:10" ht="15.75" customHeight="1" x14ac:dyDescent="0.35">
      <c r="G611" s="305"/>
      <c r="H611" s="305"/>
      <c r="I611" s="305"/>
      <c r="J611" s="306"/>
    </row>
    <row r="612" spans="7:10" ht="15.75" customHeight="1" x14ac:dyDescent="0.35">
      <c r="G612" s="305"/>
      <c r="H612" s="305"/>
      <c r="I612" s="305"/>
      <c r="J612" s="306"/>
    </row>
    <row r="613" spans="7:10" ht="15.75" customHeight="1" x14ac:dyDescent="0.35">
      <c r="G613" s="305"/>
      <c r="H613" s="305"/>
      <c r="I613" s="305"/>
      <c r="J613" s="306"/>
    </row>
    <row r="614" spans="7:10" ht="15.75" customHeight="1" x14ac:dyDescent="0.35">
      <c r="G614" s="305"/>
      <c r="H614" s="305"/>
      <c r="I614" s="305"/>
      <c r="J614" s="306"/>
    </row>
    <row r="615" spans="7:10" ht="15.75" customHeight="1" x14ac:dyDescent="0.35">
      <c r="G615" s="305"/>
      <c r="H615" s="305"/>
      <c r="I615" s="305"/>
      <c r="J615" s="306"/>
    </row>
    <row r="616" spans="7:10" ht="15.75" customHeight="1" x14ac:dyDescent="0.35">
      <c r="G616" s="305"/>
      <c r="H616" s="305"/>
      <c r="I616" s="305"/>
      <c r="J616" s="306"/>
    </row>
    <row r="617" spans="7:10" ht="15.75" customHeight="1" x14ac:dyDescent="0.35">
      <c r="G617" s="305"/>
      <c r="H617" s="305"/>
      <c r="I617" s="305"/>
      <c r="J617" s="306"/>
    </row>
    <row r="618" spans="7:10" ht="15.75" customHeight="1" x14ac:dyDescent="0.35">
      <c r="G618" s="305"/>
      <c r="H618" s="305"/>
      <c r="I618" s="305"/>
      <c r="J618" s="306"/>
    </row>
    <row r="619" spans="7:10" ht="15.75" customHeight="1" x14ac:dyDescent="0.35">
      <c r="G619" s="305"/>
      <c r="H619" s="305"/>
      <c r="I619" s="305"/>
      <c r="J619" s="306"/>
    </row>
    <row r="620" spans="7:10" ht="15.75" customHeight="1" x14ac:dyDescent="0.35">
      <c r="G620" s="305"/>
      <c r="H620" s="305"/>
      <c r="I620" s="305"/>
      <c r="J620" s="306"/>
    </row>
    <row r="621" spans="7:10" ht="15.75" customHeight="1" x14ac:dyDescent="0.35">
      <c r="G621" s="305"/>
      <c r="H621" s="305"/>
      <c r="I621" s="305"/>
      <c r="J621" s="306"/>
    </row>
    <row r="622" spans="7:10" ht="15.75" customHeight="1" x14ac:dyDescent="0.35">
      <c r="G622" s="305"/>
      <c r="H622" s="305"/>
      <c r="I622" s="305"/>
      <c r="J622" s="306"/>
    </row>
    <row r="623" spans="7:10" ht="15.75" customHeight="1" x14ac:dyDescent="0.35">
      <c r="G623" s="305"/>
      <c r="H623" s="305"/>
      <c r="I623" s="305"/>
      <c r="J623" s="306"/>
    </row>
    <row r="624" spans="7:10" ht="15.75" customHeight="1" x14ac:dyDescent="0.35">
      <c r="G624" s="305"/>
      <c r="H624" s="305"/>
      <c r="I624" s="305"/>
      <c r="J624" s="306"/>
    </row>
    <row r="625" spans="7:10" ht="15.75" customHeight="1" x14ac:dyDescent="0.35">
      <c r="G625" s="305"/>
      <c r="H625" s="305"/>
      <c r="I625" s="305"/>
      <c r="J625" s="306"/>
    </row>
    <row r="626" spans="7:10" ht="15.75" customHeight="1" x14ac:dyDescent="0.35">
      <c r="G626" s="305"/>
      <c r="H626" s="305"/>
      <c r="I626" s="305"/>
      <c r="J626" s="306"/>
    </row>
    <row r="627" spans="7:10" ht="15.75" customHeight="1" x14ac:dyDescent="0.35">
      <c r="G627" s="305"/>
      <c r="H627" s="305"/>
      <c r="I627" s="305"/>
      <c r="J627" s="306"/>
    </row>
    <row r="628" spans="7:10" ht="15.75" customHeight="1" x14ac:dyDescent="0.35">
      <c r="G628" s="305"/>
      <c r="H628" s="305"/>
      <c r="I628" s="305"/>
      <c r="J628" s="306"/>
    </row>
    <row r="629" spans="7:10" ht="15.75" customHeight="1" x14ac:dyDescent="0.35">
      <c r="G629" s="305"/>
      <c r="H629" s="305"/>
      <c r="I629" s="305"/>
      <c r="J629" s="306"/>
    </row>
    <row r="630" spans="7:10" ht="15.75" customHeight="1" x14ac:dyDescent="0.35">
      <c r="G630" s="305"/>
      <c r="H630" s="305"/>
      <c r="I630" s="305"/>
      <c r="J630" s="306"/>
    </row>
    <row r="631" spans="7:10" ht="15.75" customHeight="1" x14ac:dyDescent="0.35">
      <c r="G631" s="305"/>
      <c r="H631" s="305"/>
      <c r="I631" s="305"/>
      <c r="J631" s="306"/>
    </row>
    <row r="632" spans="7:10" ht="15.75" customHeight="1" x14ac:dyDescent="0.35">
      <c r="G632" s="305"/>
      <c r="H632" s="305"/>
      <c r="I632" s="305"/>
      <c r="J632" s="306"/>
    </row>
    <row r="633" spans="7:10" ht="15.75" customHeight="1" x14ac:dyDescent="0.35">
      <c r="G633" s="305"/>
      <c r="H633" s="305"/>
      <c r="I633" s="305"/>
      <c r="J633" s="306"/>
    </row>
    <row r="634" spans="7:10" ht="15.75" customHeight="1" x14ac:dyDescent="0.35">
      <c r="G634" s="305"/>
      <c r="H634" s="305"/>
      <c r="I634" s="305"/>
      <c r="J634" s="306"/>
    </row>
    <row r="635" spans="7:10" ht="15.75" customHeight="1" x14ac:dyDescent="0.35">
      <c r="G635" s="305"/>
      <c r="H635" s="305"/>
      <c r="I635" s="305"/>
      <c r="J635" s="306"/>
    </row>
    <row r="636" spans="7:10" ht="15.75" customHeight="1" x14ac:dyDescent="0.35">
      <c r="G636" s="305"/>
      <c r="H636" s="305"/>
      <c r="I636" s="305"/>
      <c r="J636" s="306"/>
    </row>
    <row r="637" spans="7:10" ht="15.75" customHeight="1" x14ac:dyDescent="0.35">
      <c r="G637" s="305"/>
      <c r="H637" s="305"/>
      <c r="I637" s="305"/>
      <c r="J637" s="306"/>
    </row>
    <row r="638" spans="7:10" ht="15.75" customHeight="1" x14ac:dyDescent="0.35">
      <c r="G638" s="305"/>
      <c r="H638" s="305"/>
      <c r="I638" s="305"/>
      <c r="J638" s="306"/>
    </row>
    <row r="639" spans="7:10" ht="15.75" customHeight="1" x14ac:dyDescent="0.35">
      <c r="G639" s="305"/>
      <c r="H639" s="305"/>
      <c r="I639" s="305"/>
      <c r="J639" s="306"/>
    </row>
    <row r="640" spans="7:10" ht="15.75" customHeight="1" x14ac:dyDescent="0.35">
      <c r="G640" s="305"/>
      <c r="H640" s="305"/>
      <c r="I640" s="305"/>
      <c r="J640" s="306"/>
    </row>
    <row r="641" spans="7:10" ht="15.75" customHeight="1" x14ac:dyDescent="0.35">
      <c r="G641" s="305"/>
      <c r="H641" s="305"/>
      <c r="I641" s="305"/>
      <c r="J641" s="306"/>
    </row>
    <row r="642" spans="7:10" ht="15.75" customHeight="1" x14ac:dyDescent="0.35">
      <c r="G642" s="305"/>
      <c r="H642" s="305"/>
      <c r="I642" s="305"/>
      <c r="J642" s="306"/>
    </row>
    <row r="643" spans="7:10" ht="15.75" customHeight="1" x14ac:dyDescent="0.35">
      <c r="G643" s="305"/>
      <c r="H643" s="305"/>
      <c r="I643" s="305"/>
      <c r="J643" s="306"/>
    </row>
    <row r="644" spans="7:10" ht="15.75" customHeight="1" x14ac:dyDescent="0.35">
      <c r="G644" s="305"/>
      <c r="H644" s="305"/>
      <c r="I644" s="305"/>
      <c r="J644" s="306"/>
    </row>
    <row r="645" spans="7:10" ht="15.75" customHeight="1" x14ac:dyDescent="0.35">
      <c r="G645" s="305"/>
      <c r="H645" s="305"/>
      <c r="I645" s="305"/>
      <c r="J645" s="306"/>
    </row>
    <row r="646" spans="7:10" ht="15.75" customHeight="1" x14ac:dyDescent="0.35">
      <c r="G646" s="305"/>
      <c r="H646" s="305"/>
      <c r="I646" s="305"/>
      <c r="J646" s="306"/>
    </row>
    <row r="647" spans="7:10" ht="15.75" customHeight="1" x14ac:dyDescent="0.35">
      <c r="G647" s="305"/>
      <c r="H647" s="305"/>
      <c r="I647" s="305"/>
      <c r="J647" s="306"/>
    </row>
    <row r="648" spans="7:10" ht="15.75" customHeight="1" x14ac:dyDescent="0.35">
      <c r="G648" s="305"/>
      <c r="H648" s="305"/>
      <c r="I648" s="305"/>
      <c r="J648" s="306"/>
    </row>
    <row r="649" spans="7:10" ht="15.75" customHeight="1" x14ac:dyDescent="0.35">
      <c r="G649" s="305"/>
      <c r="H649" s="305"/>
      <c r="I649" s="305"/>
      <c r="J649" s="306"/>
    </row>
    <row r="650" spans="7:10" ht="15.75" customHeight="1" x14ac:dyDescent="0.35">
      <c r="G650" s="305"/>
      <c r="H650" s="305"/>
      <c r="I650" s="305"/>
      <c r="J650" s="306"/>
    </row>
    <row r="651" spans="7:10" ht="15.75" customHeight="1" x14ac:dyDescent="0.35">
      <c r="G651" s="305"/>
      <c r="H651" s="305"/>
      <c r="I651" s="305"/>
      <c r="J651" s="306"/>
    </row>
    <row r="652" spans="7:10" ht="15.75" customHeight="1" x14ac:dyDescent="0.35">
      <c r="G652" s="305"/>
      <c r="H652" s="305"/>
      <c r="I652" s="305"/>
      <c r="J652" s="306"/>
    </row>
    <row r="653" spans="7:10" ht="15.75" customHeight="1" x14ac:dyDescent="0.35">
      <c r="G653" s="305"/>
      <c r="H653" s="305"/>
      <c r="I653" s="305"/>
      <c r="J653" s="306"/>
    </row>
    <row r="654" spans="7:10" ht="15.75" customHeight="1" x14ac:dyDescent="0.35">
      <c r="G654" s="305"/>
      <c r="H654" s="305"/>
      <c r="I654" s="305"/>
      <c r="J654" s="306"/>
    </row>
    <row r="655" spans="7:10" ht="15.75" customHeight="1" x14ac:dyDescent="0.35">
      <c r="G655" s="305"/>
      <c r="H655" s="305"/>
      <c r="I655" s="305"/>
      <c r="J655" s="306"/>
    </row>
    <row r="656" spans="7:10" ht="15.75" customHeight="1" x14ac:dyDescent="0.35">
      <c r="G656" s="305"/>
      <c r="H656" s="305"/>
      <c r="I656" s="305"/>
      <c r="J656" s="306"/>
    </row>
    <row r="657" spans="7:10" ht="15.75" customHeight="1" x14ac:dyDescent="0.35">
      <c r="G657" s="305"/>
      <c r="H657" s="305"/>
      <c r="I657" s="305"/>
      <c r="J657" s="306"/>
    </row>
    <row r="658" spans="7:10" ht="15.75" customHeight="1" x14ac:dyDescent="0.35">
      <c r="G658" s="305"/>
      <c r="H658" s="305"/>
      <c r="I658" s="305"/>
      <c r="J658" s="306"/>
    </row>
    <row r="659" spans="7:10" ht="15.75" customHeight="1" x14ac:dyDescent="0.35">
      <c r="G659" s="305"/>
      <c r="H659" s="305"/>
      <c r="I659" s="305"/>
      <c r="J659" s="306"/>
    </row>
    <row r="660" spans="7:10" ht="15.75" customHeight="1" x14ac:dyDescent="0.35">
      <c r="G660" s="305"/>
      <c r="H660" s="305"/>
      <c r="I660" s="305"/>
      <c r="J660" s="306"/>
    </row>
    <row r="661" spans="7:10" ht="15.75" customHeight="1" x14ac:dyDescent="0.35">
      <c r="G661" s="305"/>
      <c r="H661" s="305"/>
      <c r="I661" s="305"/>
      <c r="J661" s="306"/>
    </row>
    <row r="662" spans="7:10" ht="15.75" customHeight="1" x14ac:dyDescent="0.35">
      <c r="G662" s="305"/>
      <c r="H662" s="305"/>
      <c r="I662" s="305"/>
      <c r="J662" s="306"/>
    </row>
    <row r="663" spans="7:10" ht="15.75" customHeight="1" x14ac:dyDescent="0.35">
      <c r="G663" s="305"/>
      <c r="H663" s="305"/>
      <c r="I663" s="305"/>
      <c r="J663" s="306"/>
    </row>
    <row r="664" spans="7:10" ht="15.75" customHeight="1" x14ac:dyDescent="0.35">
      <c r="G664" s="305"/>
      <c r="H664" s="305"/>
      <c r="I664" s="305"/>
      <c r="J664" s="306"/>
    </row>
    <row r="665" spans="7:10" ht="15.75" customHeight="1" x14ac:dyDescent="0.35">
      <c r="G665" s="305"/>
      <c r="H665" s="305"/>
      <c r="I665" s="305"/>
      <c r="J665" s="306"/>
    </row>
    <row r="666" spans="7:10" ht="15.75" customHeight="1" x14ac:dyDescent="0.35">
      <c r="G666" s="305"/>
      <c r="H666" s="305"/>
      <c r="I666" s="305"/>
      <c r="J666" s="306"/>
    </row>
    <row r="667" spans="7:10" ht="15.75" customHeight="1" x14ac:dyDescent="0.35">
      <c r="G667" s="305"/>
      <c r="H667" s="305"/>
      <c r="I667" s="305"/>
      <c r="J667" s="306"/>
    </row>
    <row r="668" spans="7:10" ht="15.75" customHeight="1" x14ac:dyDescent="0.35">
      <c r="G668" s="305"/>
      <c r="H668" s="305"/>
      <c r="I668" s="305"/>
      <c r="J668" s="306"/>
    </row>
    <row r="669" spans="7:10" ht="15.75" customHeight="1" x14ac:dyDescent="0.35">
      <c r="G669" s="305"/>
      <c r="H669" s="305"/>
      <c r="I669" s="305"/>
      <c r="J669" s="306"/>
    </row>
    <row r="670" spans="7:10" ht="15.75" customHeight="1" x14ac:dyDescent="0.35">
      <c r="G670" s="305"/>
      <c r="H670" s="305"/>
      <c r="I670" s="305"/>
      <c r="J670" s="306"/>
    </row>
    <row r="671" spans="7:10" ht="15.75" customHeight="1" x14ac:dyDescent="0.35">
      <c r="G671" s="305"/>
      <c r="H671" s="305"/>
      <c r="I671" s="305"/>
      <c r="J671" s="306"/>
    </row>
    <row r="672" spans="7:10" ht="15.75" customHeight="1" x14ac:dyDescent="0.35">
      <c r="G672" s="305"/>
      <c r="H672" s="305"/>
      <c r="I672" s="305"/>
      <c r="J672" s="306"/>
    </row>
    <row r="673" spans="7:10" ht="15.75" customHeight="1" x14ac:dyDescent="0.35">
      <c r="G673" s="305"/>
      <c r="H673" s="305"/>
      <c r="I673" s="305"/>
      <c r="J673" s="306"/>
    </row>
    <row r="674" spans="7:10" ht="15.75" customHeight="1" x14ac:dyDescent="0.35">
      <c r="G674" s="305"/>
      <c r="H674" s="305"/>
      <c r="I674" s="305"/>
      <c r="J674" s="306"/>
    </row>
    <row r="675" spans="7:10" ht="15.75" customHeight="1" x14ac:dyDescent="0.35">
      <c r="G675" s="305"/>
      <c r="H675" s="305"/>
      <c r="I675" s="305"/>
      <c r="J675" s="306"/>
    </row>
    <row r="676" spans="7:10" ht="15.75" customHeight="1" x14ac:dyDescent="0.35">
      <c r="G676" s="305"/>
      <c r="H676" s="305"/>
      <c r="I676" s="305"/>
      <c r="J676" s="306"/>
    </row>
    <row r="677" spans="7:10" ht="15.75" customHeight="1" x14ac:dyDescent="0.35">
      <c r="G677" s="305"/>
      <c r="H677" s="305"/>
      <c r="I677" s="305"/>
      <c r="J677" s="306"/>
    </row>
    <row r="678" spans="7:10" ht="15.75" customHeight="1" x14ac:dyDescent="0.35">
      <c r="G678" s="305"/>
      <c r="H678" s="305"/>
      <c r="I678" s="305"/>
      <c r="J678" s="306"/>
    </row>
    <row r="679" spans="7:10" ht="15.75" customHeight="1" x14ac:dyDescent="0.35">
      <c r="G679" s="305"/>
      <c r="H679" s="305"/>
      <c r="I679" s="305"/>
      <c r="J679" s="306"/>
    </row>
    <row r="680" spans="7:10" ht="15.75" customHeight="1" x14ac:dyDescent="0.35">
      <c r="G680" s="305"/>
      <c r="H680" s="305"/>
      <c r="I680" s="305"/>
      <c r="J680" s="306"/>
    </row>
    <row r="681" spans="7:10" ht="15.75" customHeight="1" x14ac:dyDescent="0.35">
      <c r="G681" s="305"/>
      <c r="H681" s="305"/>
      <c r="I681" s="305"/>
      <c r="J681" s="306"/>
    </row>
    <row r="682" spans="7:10" ht="15.75" customHeight="1" x14ac:dyDescent="0.35">
      <c r="G682" s="305"/>
      <c r="H682" s="305"/>
      <c r="I682" s="305"/>
      <c r="J682" s="306"/>
    </row>
    <row r="683" spans="7:10" ht="15.75" customHeight="1" x14ac:dyDescent="0.35">
      <c r="G683" s="305"/>
      <c r="H683" s="305"/>
      <c r="I683" s="305"/>
      <c r="J683" s="306"/>
    </row>
    <row r="684" spans="7:10" ht="15.75" customHeight="1" x14ac:dyDescent="0.35">
      <c r="G684" s="305"/>
      <c r="H684" s="305"/>
      <c r="I684" s="305"/>
      <c r="J684" s="306"/>
    </row>
    <row r="685" spans="7:10" ht="15.75" customHeight="1" x14ac:dyDescent="0.35">
      <c r="G685" s="305"/>
      <c r="H685" s="305"/>
      <c r="I685" s="305"/>
      <c r="J685" s="306"/>
    </row>
    <row r="686" spans="7:10" ht="15.75" customHeight="1" x14ac:dyDescent="0.35">
      <c r="G686" s="305"/>
      <c r="H686" s="305"/>
      <c r="I686" s="305"/>
      <c r="J686" s="306"/>
    </row>
    <row r="687" spans="7:10" ht="15.75" customHeight="1" x14ac:dyDescent="0.35">
      <c r="G687" s="305"/>
      <c r="H687" s="305"/>
      <c r="I687" s="305"/>
      <c r="J687" s="306"/>
    </row>
    <row r="688" spans="7:10" ht="15.75" customHeight="1" x14ac:dyDescent="0.35">
      <c r="G688" s="305"/>
      <c r="H688" s="305"/>
      <c r="I688" s="305"/>
      <c r="J688" s="306"/>
    </row>
    <row r="689" spans="7:10" ht="15.75" customHeight="1" x14ac:dyDescent="0.35">
      <c r="G689" s="305"/>
      <c r="H689" s="305"/>
      <c r="I689" s="305"/>
      <c r="J689" s="306"/>
    </row>
    <row r="690" spans="7:10" ht="15.75" customHeight="1" x14ac:dyDescent="0.35">
      <c r="G690" s="305"/>
      <c r="H690" s="305"/>
      <c r="I690" s="305"/>
      <c r="J690" s="306"/>
    </row>
    <row r="691" spans="7:10" ht="15.75" customHeight="1" x14ac:dyDescent="0.35">
      <c r="G691" s="305"/>
      <c r="H691" s="305"/>
      <c r="I691" s="305"/>
      <c r="J691" s="306"/>
    </row>
    <row r="692" spans="7:10" ht="15.75" customHeight="1" x14ac:dyDescent="0.35">
      <c r="G692" s="305"/>
      <c r="H692" s="305"/>
      <c r="I692" s="305"/>
      <c r="J692" s="306"/>
    </row>
    <row r="693" spans="7:10" ht="15.75" customHeight="1" x14ac:dyDescent="0.35">
      <c r="G693" s="305"/>
      <c r="H693" s="305"/>
      <c r="I693" s="305"/>
      <c r="J693" s="306"/>
    </row>
    <row r="694" spans="7:10" ht="15.75" customHeight="1" x14ac:dyDescent="0.35">
      <c r="G694" s="305"/>
      <c r="H694" s="305"/>
      <c r="I694" s="305"/>
      <c r="J694" s="306"/>
    </row>
    <row r="695" spans="7:10" ht="15.75" customHeight="1" x14ac:dyDescent="0.35">
      <c r="G695" s="305"/>
      <c r="H695" s="305"/>
      <c r="I695" s="305"/>
      <c r="J695" s="306"/>
    </row>
    <row r="696" spans="7:10" ht="15.75" customHeight="1" x14ac:dyDescent="0.35">
      <c r="G696" s="305"/>
      <c r="H696" s="305"/>
      <c r="I696" s="305"/>
      <c r="J696" s="306"/>
    </row>
    <row r="697" spans="7:10" ht="15.75" customHeight="1" x14ac:dyDescent="0.35">
      <c r="G697" s="305"/>
      <c r="H697" s="305"/>
      <c r="I697" s="305"/>
      <c r="J697" s="306"/>
    </row>
    <row r="698" spans="7:10" ht="15.75" customHeight="1" x14ac:dyDescent="0.35">
      <c r="G698" s="305"/>
      <c r="H698" s="305"/>
      <c r="I698" s="305"/>
      <c r="J698" s="306"/>
    </row>
    <row r="699" spans="7:10" ht="15.75" customHeight="1" x14ac:dyDescent="0.35">
      <c r="G699" s="305"/>
      <c r="H699" s="305"/>
      <c r="I699" s="305"/>
      <c r="J699" s="306"/>
    </row>
    <row r="700" spans="7:10" ht="15.75" customHeight="1" x14ac:dyDescent="0.35">
      <c r="G700" s="305"/>
      <c r="H700" s="305"/>
      <c r="I700" s="305"/>
      <c r="J700" s="306"/>
    </row>
    <row r="701" spans="7:10" ht="15.75" customHeight="1" x14ac:dyDescent="0.35">
      <c r="G701" s="305"/>
      <c r="H701" s="305"/>
      <c r="I701" s="305"/>
      <c r="J701" s="306"/>
    </row>
    <row r="702" spans="7:10" ht="15.75" customHeight="1" x14ac:dyDescent="0.35">
      <c r="G702" s="305"/>
      <c r="H702" s="305"/>
      <c r="I702" s="305"/>
      <c r="J702" s="306"/>
    </row>
    <row r="703" spans="7:10" ht="15.75" customHeight="1" x14ac:dyDescent="0.35">
      <c r="G703" s="305"/>
      <c r="H703" s="305"/>
      <c r="I703" s="305"/>
      <c r="J703" s="306"/>
    </row>
    <row r="704" spans="7:10" ht="15.75" customHeight="1" x14ac:dyDescent="0.35">
      <c r="G704" s="305"/>
      <c r="H704" s="305"/>
      <c r="I704" s="305"/>
      <c r="J704" s="306"/>
    </row>
    <row r="705" spans="7:10" ht="15.75" customHeight="1" x14ac:dyDescent="0.35">
      <c r="G705" s="305"/>
      <c r="H705" s="305"/>
      <c r="I705" s="305"/>
      <c r="J705" s="306"/>
    </row>
    <row r="706" spans="7:10" ht="15.75" customHeight="1" x14ac:dyDescent="0.35">
      <c r="G706" s="305"/>
      <c r="H706" s="305"/>
      <c r="I706" s="305"/>
      <c r="J706" s="306"/>
    </row>
    <row r="707" spans="7:10" ht="15.75" customHeight="1" x14ac:dyDescent="0.35">
      <c r="G707" s="305"/>
      <c r="H707" s="305"/>
      <c r="I707" s="305"/>
      <c r="J707" s="306"/>
    </row>
    <row r="708" spans="7:10" ht="15.75" customHeight="1" x14ac:dyDescent="0.35">
      <c r="G708" s="305"/>
      <c r="H708" s="305"/>
      <c r="I708" s="305"/>
      <c r="J708" s="306"/>
    </row>
    <row r="709" spans="7:10" ht="15.75" customHeight="1" x14ac:dyDescent="0.35">
      <c r="G709" s="305"/>
      <c r="H709" s="305"/>
      <c r="I709" s="305"/>
      <c r="J709" s="306"/>
    </row>
    <row r="710" spans="7:10" ht="15.75" customHeight="1" x14ac:dyDescent="0.35">
      <c r="G710" s="305"/>
      <c r="H710" s="305"/>
      <c r="I710" s="305"/>
      <c r="J710" s="306"/>
    </row>
    <row r="711" spans="7:10" ht="15.75" customHeight="1" x14ac:dyDescent="0.35">
      <c r="G711" s="305"/>
      <c r="H711" s="305"/>
      <c r="I711" s="305"/>
      <c r="J711" s="306"/>
    </row>
    <row r="712" spans="7:10" ht="15.75" customHeight="1" x14ac:dyDescent="0.35">
      <c r="G712" s="305"/>
      <c r="H712" s="305"/>
      <c r="I712" s="305"/>
      <c r="J712" s="306"/>
    </row>
    <row r="713" spans="7:10" ht="15.75" customHeight="1" x14ac:dyDescent="0.35">
      <c r="G713" s="305"/>
      <c r="H713" s="305"/>
      <c r="I713" s="305"/>
      <c r="J713" s="306"/>
    </row>
    <row r="714" spans="7:10" ht="15.75" customHeight="1" x14ac:dyDescent="0.35">
      <c r="G714" s="305"/>
      <c r="H714" s="305"/>
      <c r="I714" s="305"/>
      <c r="J714" s="306"/>
    </row>
    <row r="715" spans="7:10" ht="15.75" customHeight="1" x14ac:dyDescent="0.35">
      <c r="G715" s="305"/>
      <c r="H715" s="305"/>
      <c r="I715" s="305"/>
      <c r="J715" s="306"/>
    </row>
    <row r="716" spans="7:10" ht="15.75" customHeight="1" x14ac:dyDescent="0.35">
      <c r="G716" s="305"/>
      <c r="H716" s="305"/>
      <c r="I716" s="305"/>
      <c r="J716" s="306"/>
    </row>
    <row r="717" spans="7:10" ht="15.75" customHeight="1" x14ac:dyDescent="0.35">
      <c r="G717" s="305"/>
      <c r="H717" s="305"/>
      <c r="I717" s="305"/>
      <c r="J717" s="306"/>
    </row>
    <row r="718" spans="7:10" ht="15.75" customHeight="1" x14ac:dyDescent="0.35">
      <c r="G718" s="305"/>
      <c r="H718" s="305"/>
      <c r="I718" s="305"/>
      <c r="J718" s="306"/>
    </row>
    <row r="719" spans="7:10" ht="15.75" customHeight="1" x14ac:dyDescent="0.35">
      <c r="G719" s="305"/>
      <c r="H719" s="305"/>
      <c r="I719" s="305"/>
      <c r="J719" s="306"/>
    </row>
    <row r="720" spans="7:10" ht="15.75" customHeight="1" x14ac:dyDescent="0.35">
      <c r="G720" s="305"/>
      <c r="H720" s="305"/>
      <c r="I720" s="305"/>
      <c r="J720" s="306"/>
    </row>
    <row r="721" spans="7:10" ht="15.75" customHeight="1" x14ac:dyDescent="0.35">
      <c r="G721" s="305"/>
      <c r="H721" s="305"/>
      <c r="I721" s="305"/>
      <c r="J721" s="306"/>
    </row>
    <row r="722" spans="7:10" ht="15.75" customHeight="1" x14ac:dyDescent="0.35">
      <c r="G722" s="305"/>
      <c r="H722" s="305"/>
      <c r="I722" s="305"/>
      <c r="J722" s="306"/>
    </row>
    <row r="723" spans="7:10" ht="15.75" customHeight="1" x14ac:dyDescent="0.35">
      <c r="G723" s="305"/>
      <c r="H723" s="305"/>
      <c r="I723" s="305"/>
      <c r="J723" s="306"/>
    </row>
    <row r="724" spans="7:10" ht="15.75" customHeight="1" x14ac:dyDescent="0.35">
      <c r="G724" s="305"/>
      <c r="H724" s="305"/>
      <c r="I724" s="305"/>
      <c r="J724" s="306"/>
    </row>
    <row r="725" spans="7:10" ht="15.75" customHeight="1" x14ac:dyDescent="0.35">
      <c r="G725" s="305"/>
      <c r="H725" s="305"/>
      <c r="I725" s="305"/>
      <c r="J725" s="306"/>
    </row>
    <row r="726" spans="7:10" ht="15.75" customHeight="1" x14ac:dyDescent="0.35">
      <c r="G726" s="305"/>
      <c r="H726" s="305"/>
      <c r="I726" s="305"/>
      <c r="J726" s="306"/>
    </row>
    <row r="727" spans="7:10" ht="15.75" customHeight="1" x14ac:dyDescent="0.35">
      <c r="G727" s="305"/>
      <c r="H727" s="305"/>
      <c r="I727" s="305"/>
      <c r="J727" s="306"/>
    </row>
    <row r="728" spans="7:10" ht="15.75" customHeight="1" x14ac:dyDescent="0.35">
      <c r="G728" s="305"/>
      <c r="H728" s="305"/>
      <c r="I728" s="305"/>
      <c r="J728" s="306"/>
    </row>
    <row r="729" spans="7:10" ht="15.75" customHeight="1" x14ac:dyDescent="0.35">
      <c r="G729" s="305"/>
      <c r="H729" s="305"/>
      <c r="I729" s="305"/>
      <c r="J729" s="306"/>
    </row>
    <row r="730" spans="7:10" ht="15.75" customHeight="1" x14ac:dyDescent="0.35">
      <c r="G730" s="305"/>
      <c r="H730" s="305"/>
      <c r="I730" s="305"/>
      <c r="J730" s="306"/>
    </row>
    <row r="731" spans="7:10" ht="15.75" customHeight="1" x14ac:dyDescent="0.35">
      <c r="G731" s="305"/>
      <c r="H731" s="305"/>
      <c r="I731" s="305"/>
      <c r="J731" s="306"/>
    </row>
    <row r="732" spans="7:10" ht="15.75" customHeight="1" x14ac:dyDescent="0.35">
      <c r="G732" s="305"/>
      <c r="H732" s="305"/>
      <c r="I732" s="305"/>
      <c r="J732" s="306"/>
    </row>
    <row r="733" spans="7:10" ht="15.75" customHeight="1" x14ac:dyDescent="0.35">
      <c r="G733" s="305"/>
      <c r="H733" s="305"/>
      <c r="I733" s="305"/>
      <c r="J733" s="306"/>
    </row>
    <row r="734" spans="7:10" ht="15.75" customHeight="1" x14ac:dyDescent="0.35">
      <c r="G734" s="305"/>
      <c r="H734" s="305"/>
      <c r="I734" s="305"/>
      <c r="J734" s="306"/>
    </row>
    <row r="735" spans="7:10" ht="15.75" customHeight="1" x14ac:dyDescent="0.35">
      <c r="G735" s="305"/>
      <c r="H735" s="305"/>
      <c r="I735" s="305"/>
      <c r="J735" s="306"/>
    </row>
    <row r="736" spans="7:10" ht="15.75" customHeight="1" x14ac:dyDescent="0.35">
      <c r="G736" s="305"/>
      <c r="H736" s="305"/>
      <c r="I736" s="305"/>
      <c r="J736" s="306"/>
    </row>
    <row r="737" spans="7:10" ht="15.75" customHeight="1" x14ac:dyDescent="0.35">
      <c r="G737" s="305"/>
      <c r="H737" s="305"/>
      <c r="I737" s="305"/>
      <c r="J737" s="306"/>
    </row>
    <row r="738" spans="7:10" ht="15.75" customHeight="1" x14ac:dyDescent="0.35">
      <c r="G738" s="305"/>
      <c r="H738" s="305"/>
      <c r="I738" s="305"/>
      <c r="J738" s="306"/>
    </row>
    <row r="739" spans="7:10" ht="15.75" customHeight="1" x14ac:dyDescent="0.35">
      <c r="G739" s="305"/>
      <c r="H739" s="305"/>
      <c r="I739" s="305"/>
      <c r="J739" s="306"/>
    </row>
    <row r="740" spans="7:10" ht="15.75" customHeight="1" x14ac:dyDescent="0.35">
      <c r="G740" s="305"/>
      <c r="H740" s="305"/>
      <c r="I740" s="305"/>
      <c r="J740" s="306"/>
    </row>
    <row r="741" spans="7:10" ht="15.75" customHeight="1" x14ac:dyDescent="0.35">
      <c r="G741" s="305"/>
      <c r="H741" s="305"/>
      <c r="I741" s="305"/>
      <c r="J741" s="306"/>
    </row>
    <row r="742" spans="7:10" ht="15.75" customHeight="1" x14ac:dyDescent="0.35">
      <c r="G742" s="305"/>
      <c r="H742" s="305"/>
      <c r="I742" s="305"/>
      <c r="J742" s="306"/>
    </row>
    <row r="743" spans="7:10" ht="15.75" customHeight="1" x14ac:dyDescent="0.35">
      <c r="G743" s="305"/>
      <c r="H743" s="305"/>
      <c r="I743" s="305"/>
      <c r="J743" s="306"/>
    </row>
    <row r="744" spans="7:10" ht="15.75" customHeight="1" x14ac:dyDescent="0.35">
      <c r="G744" s="305"/>
      <c r="H744" s="305"/>
      <c r="I744" s="305"/>
      <c r="J744" s="306"/>
    </row>
    <row r="745" spans="7:10" ht="15.75" customHeight="1" x14ac:dyDescent="0.35">
      <c r="G745" s="305"/>
      <c r="H745" s="305"/>
      <c r="I745" s="305"/>
      <c r="J745" s="306"/>
    </row>
    <row r="746" spans="7:10" ht="15.75" customHeight="1" x14ac:dyDescent="0.35">
      <c r="G746" s="305"/>
      <c r="H746" s="305"/>
      <c r="I746" s="305"/>
      <c r="J746" s="306"/>
    </row>
    <row r="747" spans="7:10" ht="15.75" customHeight="1" x14ac:dyDescent="0.35">
      <c r="G747" s="305"/>
      <c r="H747" s="305"/>
      <c r="I747" s="305"/>
      <c r="J747" s="306"/>
    </row>
    <row r="748" spans="7:10" ht="15.75" customHeight="1" x14ac:dyDescent="0.35">
      <c r="G748" s="305"/>
      <c r="H748" s="305"/>
      <c r="I748" s="305"/>
      <c r="J748" s="306"/>
    </row>
    <row r="749" spans="7:10" ht="15.75" customHeight="1" x14ac:dyDescent="0.35">
      <c r="G749" s="305"/>
      <c r="H749" s="305"/>
      <c r="I749" s="305"/>
      <c r="J749" s="306"/>
    </row>
    <row r="750" spans="7:10" ht="15.75" customHeight="1" x14ac:dyDescent="0.35">
      <c r="G750" s="305"/>
      <c r="H750" s="305"/>
      <c r="I750" s="305"/>
      <c r="J750" s="306"/>
    </row>
    <row r="751" spans="7:10" ht="15.75" customHeight="1" x14ac:dyDescent="0.35">
      <c r="G751" s="305"/>
      <c r="H751" s="305"/>
      <c r="I751" s="305"/>
      <c r="J751" s="306"/>
    </row>
    <row r="752" spans="7:10" ht="15.75" customHeight="1" x14ac:dyDescent="0.35">
      <c r="G752" s="305"/>
      <c r="H752" s="305"/>
      <c r="I752" s="305"/>
      <c r="J752" s="306"/>
    </row>
    <row r="753" spans="7:10" ht="15.75" customHeight="1" x14ac:dyDescent="0.35">
      <c r="G753" s="305"/>
      <c r="H753" s="305"/>
      <c r="I753" s="305"/>
      <c r="J753" s="306"/>
    </row>
    <row r="754" spans="7:10" ht="15.75" customHeight="1" x14ac:dyDescent="0.35">
      <c r="G754" s="305"/>
      <c r="H754" s="305"/>
      <c r="I754" s="305"/>
      <c r="J754" s="306"/>
    </row>
    <row r="755" spans="7:10" ht="15.75" customHeight="1" x14ac:dyDescent="0.35">
      <c r="G755" s="305"/>
      <c r="H755" s="305"/>
      <c r="I755" s="305"/>
      <c r="J755" s="306"/>
    </row>
    <row r="756" spans="7:10" ht="15.75" customHeight="1" x14ac:dyDescent="0.35">
      <c r="G756" s="305"/>
      <c r="H756" s="305"/>
      <c r="I756" s="305"/>
      <c r="J756" s="306"/>
    </row>
    <row r="757" spans="7:10" ht="15.75" customHeight="1" x14ac:dyDescent="0.35">
      <c r="G757" s="305"/>
      <c r="H757" s="305"/>
      <c r="I757" s="305"/>
      <c r="J757" s="306"/>
    </row>
    <row r="758" spans="7:10" ht="15.75" customHeight="1" x14ac:dyDescent="0.35">
      <c r="G758" s="305"/>
      <c r="H758" s="305"/>
      <c r="I758" s="305"/>
      <c r="J758" s="306"/>
    </row>
    <row r="759" spans="7:10" ht="15.75" customHeight="1" x14ac:dyDescent="0.35">
      <c r="G759" s="305"/>
      <c r="H759" s="305"/>
      <c r="I759" s="305"/>
      <c r="J759" s="306"/>
    </row>
    <row r="760" spans="7:10" ht="15.75" customHeight="1" x14ac:dyDescent="0.35">
      <c r="G760" s="305"/>
      <c r="H760" s="305"/>
      <c r="I760" s="305"/>
      <c r="J760" s="306"/>
    </row>
    <row r="761" spans="7:10" ht="15.75" customHeight="1" x14ac:dyDescent="0.35">
      <c r="G761" s="305"/>
      <c r="H761" s="305"/>
      <c r="I761" s="305"/>
      <c r="J761" s="306"/>
    </row>
    <row r="762" spans="7:10" ht="15.75" customHeight="1" x14ac:dyDescent="0.35">
      <c r="G762" s="305"/>
      <c r="H762" s="305"/>
      <c r="I762" s="305"/>
      <c r="J762" s="306"/>
    </row>
    <row r="763" spans="7:10" ht="15.75" customHeight="1" x14ac:dyDescent="0.35">
      <c r="G763" s="305"/>
      <c r="H763" s="305"/>
      <c r="I763" s="305"/>
      <c r="J763" s="306"/>
    </row>
    <row r="764" spans="7:10" ht="15.75" customHeight="1" x14ac:dyDescent="0.35">
      <c r="G764" s="305"/>
      <c r="H764" s="305"/>
      <c r="I764" s="305"/>
      <c r="J764" s="306"/>
    </row>
    <row r="765" spans="7:10" ht="15.75" customHeight="1" x14ac:dyDescent="0.35">
      <c r="G765" s="305"/>
      <c r="H765" s="305"/>
      <c r="I765" s="305"/>
      <c r="J765" s="306"/>
    </row>
    <row r="766" spans="7:10" ht="15.75" customHeight="1" x14ac:dyDescent="0.35">
      <c r="G766" s="305"/>
      <c r="H766" s="305"/>
      <c r="I766" s="305"/>
      <c r="J766" s="306"/>
    </row>
    <row r="767" spans="7:10" ht="15.75" customHeight="1" x14ac:dyDescent="0.35">
      <c r="G767" s="305"/>
      <c r="H767" s="305"/>
      <c r="I767" s="305"/>
      <c r="J767" s="306"/>
    </row>
    <row r="768" spans="7:10" ht="15.75" customHeight="1" x14ac:dyDescent="0.35">
      <c r="G768" s="305"/>
      <c r="H768" s="305"/>
      <c r="I768" s="305"/>
      <c r="J768" s="306"/>
    </row>
    <row r="769" spans="7:10" ht="15.75" customHeight="1" x14ac:dyDescent="0.35">
      <c r="G769" s="305"/>
      <c r="H769" s="305"/>
      <c r="I769" s="305"/>
      <c r="J769" s="306"/>
    </row>
    <row r="770" spans="7:10" ht="15.75" customHeight="1" x14ac:dyDescent="0.35">
      <c r="G770" s="305"/>
      <c r="H770" s="305"/>
      <c r="I770" s="305"/>
      <c r="J770" s="306"/>
    </row>
    <row r="771" spans="7:10" ht="15.75" customHeight="1" x14ac:dyDescent="0.35">
      <c r="G771" s="305"/>
      <c r="H771" s="305"/>
      <c r="I771" s="305"/>
      <c r="J771" s="306"/>
    </row>
    <row r="772" spans="7:10" ht="15.75" customHeight="1" x14ac:dyDescent="0.35">
      <c r="G772" s="305"/>
      <c r="H772" s="305"/>
      <c r="I772" s="305"/>
      <c r="J772" s="306"/>
    </row>
    <row r="773" spans="7:10" ht="15.75" customHeight="1" x14ac:dyDescent="0.35">
      <c r="G773" s="305"/>
      <c r="H773" s="305"/>
      <c r="I773" s="305"/>
      <c r="J773" s="306"/>
    </row>
    <row r="774" spans="7:10" ht="15.75" customHeight="1" x14ac:dyDescent="0.35">
      <c r="G774" s="305"/>
      <c r="H774" s="305"/>
      <c r="I774" s="305"/>
      <c r="J774" s="306"/>
    </row>
    <row r="775" spans="7:10" ht="15.75" customHeight="1" x14ac:dyDescent="0.35">
      <c r="G775" s="305"/>
      <c r="H775" s="305"/>
      <c r="I775" s="305"/>
      <c r="J775" s="306"/>
    </row>
    <row r="776" spans="7:10" ht="15.75" customHeight="1" x14ac:dyDescent="0.35">
      <c r="G776" s="305"/>
      <c r="H776" s="305"/>
      <c r="I776" s="305"/>
      <c r="J776" s="306"/>
    </row>
    <row r="777" spans="7:10" ht="15.75" customHeight="1" x14ac:dyDescent="0.35">
      <c r="G777" s="305"/>
      <c r="H777" s="305"/>
      <c r="I777" s="305"/>
      <c r="J777" s="306"/>
    </row>
    <row r="778" spans="7:10" ht="15.75" customHeight="1" x14ac:dyDescent="0.35">
      <c r="G778" s="305"/>
      <c r="H778" s="305"/>
      <c r="I778" s="305"/>
      <c r="J778" s="306"/>
    </row>
    <row r="779" spans="7:10" ht="15.75" customHeight="1" x14ac:dyDescent="0.35">
      <c r="G779" s="305"/>
      <c r="H779" s="305"/>
      <c r="I779" s="305"/>
      <c r="J779" s="306"/>
    </row>
    <row r="780" spans="7:10" ht="15.75" customHeight="1" x14ac:dyDescent="0.35">
      <c r="G780" s="305"/>
      <c r="H780" s="305"/>
      <c r="I780" s="305"/>
      <c r="J780" s="306"/>
    </row>
    <row r="781" spans="7:10" ht="15.75" customHeight="1" x14ac:dyDescent="0.35">
      <c r="G781" s="305"/>
      <c r="H781" s="305"/>
      <c r="I781" s="305"/>
      <c r="J781" s="306"/>
    </row>
    <row r="782" spans="7:10" ht="15.75" customHeight="1" x14ac:dyDescent="0.35">
      <c r="G782" s="305"/>
      <c r="H782" s="305"/>
      <c r="I782" s="305"/>
      <c r="J782" s="306"/>
    </row>
    <row r="783" spans="7:10" ht="15.75" customHeight="1" x14ac:dyDescent="0.35">
      <c r="G783" s="305"/>
      <c r="H783" s="305"/>
      <c r="I783" s="305"/>
      <c r="J783" s="306"/>
    </row>
    <row r="784" spans="7:10" ht="15.75" customHeight="1" x14ac:dyDescent="0.35">
      <c r="G784" s="305"/>
      <c r="H784" s="305"/>
      <c r="I784" s="305"/>
      <c r="J784" s="306"/>
    </row>
    <row r="785" spans="7:10" ht="15.75" customHeight="1" x14ac:dyDescent="0.35">
      <c r="G785" s="305"/>
      <c r="H785" s="305"/>
      <c r="I785" s="305"/>
      <c r="J785" s="306"/>
    </row>
    <row r="786" spans="7:10" ht="15.75" customHeight="1" x14ac:dyDescent="0.35">
      <c r="G786" s="305"/>
      <c r="H786" s="305"/>
      <c r="I786" s="305"/>
      <c r="J786" s="306"/>
    </row>
    <row r="787" spans="7:10" ht="15.75" customHeight="1" x14ac:dyDescent="0.35">
      <c r="G787" s="305"/>
      <c r="H787" s="305"/>
      <c r="I787" s="305"/>
      <c r="J787" s="306"/>
    </row>
    <row r="788" spans="7:10" ht="15.75" customHeight="1" x14ac:dyDescent="0.35">
      <c r="G788" s="305"/>
      <c r="H788" s="305"/>
      <c r="I788" s="305"/>
      <c r="J788" s="306"/>
    </row>
    <row r="789" spans="7:10" ht="15.75" customHeight="1" x14ac:dyDescent="0.35">
      <c r="G789" s="305"/>
      <c r="H789" s="305"/>
      <c r="I789" s="305"/>
      <c r="J789" s="306"/>
    </row>
    <row r="790" spans="7:10" ht="15.75" customHeight="1" x14ac:dyDescent="0.35">
      <c r="G790" s="305"/>
      <c r="H790" s="305"/>
      <c r="I790" s="305"/>
      <c r="J790" s="306"/>
    </row>
    <row r="791" spans="7:10" ht="15.75" customHeight="1" x14ac:dyDescent="0.35">
      <c r="G791" s="305"/>
      <c r="H791" s="305"/>
      <c r="I791" s="305"/>
      <c r="J791" s="306"/>
    </row>
    <row r="792" spans="7:10" ht="15.75" customHeight="1" x14ac:dyDescent="0.35">
      <c r="G792" s="305"/>
      <c r="H792" s="305"/>
      <c r="I792" s="305"/>
      <c r="J792" s="306"/>
    </row>
    <row r="793" spans="7:10" ht="15.75" customHeight="1" x14ac:dyDescent="0.35">
      <c r="G793" s="305"/>
      <c r="H793" s="305"/>
      <c r="I793" s="305"/>
      <c r="J793" s="306"/>
    </row>
    <row r="794" spans="7:10" ht="15.75" customHeight="1" x14ac:dyDescent="0.35">
      <c r="G794" s="305"/>
      <c r="H794" s="305"/>
      <c r="I794" s="305"/>
      <c r="J794" s="306"/>
    </row>
    <row r="795" spans="7:10" ht="15.75" customHeight="1" x14ac:dyDescent="0.35">
      <c r="G795" s="305"/>
      <c r="H795" s="305"/>
      <c r="I795" s="305"/>
      <c r="J795" s="306"/>
    </row>
    <row r="796" spans="7:10" ht="15.75" customHeight="1" x14ac:dyDescent="0.35">
      <c r="G796" s="305"/>
      <c r="H796" s="305"/>
      <c r="I796" s="305"/>
      <c r="J796" s="306"/>
    </row>
    <row r="797" spans="7:10" ht="15.75" customHeight="1" x14ac:dyDescent="0.35">
      <c r="G797" s="305"/>
      <c r="H797" s="305"/>
      <c r="I797" s="305"/>
      <c r="J797" s="306"/>
    </row>
    <row r="798" spans="7:10" ht="15.75" customHeight="1" x14ac:dyDescent="0.35">
      <c r="G798" s="305"/>
      <c r="H798" s="305"/>
      <c r="I798" s="305"/>
      <c r="J798" s="306"/>
    </row>
    <row r="799" spans="7:10" ht="15.75" customHeight="1" x14ac:dyDescent="0.35">
      <c r="G799" s="305"/>
      <c r="H799" s="305"/>
      <c r="I799" s="305"/>
      <c r="J799" s="306"/>
    </row>
    <row r="800" spans="7:10" ht="15.75" customHeight="1" x14ac:dyDescent="0.35">
      <c r="G800" s="305"/>
      <c r="H800" s="305"/>
      <c r="I800" s="305"/>
      <c r="J800" s="306"/>
    </row>
    <row r="801" spans="7:10" ht="15.75" customHeight="1" x14ac:dyDescent="0.35">
      <c r="G801" s="305"/>
      <c r="H801" s="305"/>
      <c r="I801" s="305"/>
      <c r="J801" s="306"/>
    </row>
    <row r="802" spans="7:10" ht="15.75" customHeight="1" x14ac:dyDescent="0.35">
      <c r="G802" s="305"/>
      <c r="H802" s="305"/>
      <c r="I802" s="305"/>
      <c r="J802" s="306"/>
    </row>
    <row r="803" spans="7:10" ht="15.75" customHeight="1" x14ac:dyDescent="0.35">
      <c r="G803" s="305"/>
      <c r="H803" s="305"/>
      <c r="I803" s="305"/>
      <c r="J803" s="306"/>
    </row>
    <row r="804" spans="7:10" ht="15.75" customHeight="1" x14ac:dyDescent="0.35">
      <c r="G804" s="305"/>
      <c r="H804" s="305"/>
      <c r="I804" s="305"/>
      <c r="J804" s="306"/>
    </row>
    <row r="805" spans="7:10" ht="15.75" customHeight="1" x14ac:dyDescent="0.35">
      <c r="G805" s="305"/>
      <c r="H805" s="305"/>
      <c r="I805" s="305"/>
      <c r="J805" s="306"/>
    </row>
    <row r="806" spans="7:10" ht="15.75" customHeight="1" x14ac:dyDescent="0.35">
      <c r="G806" s="305"/>
      <c r="H806" s="305"/>
      <c r="I806" s="305"/>
      <c r="J806" s="306"/>
    </row>
    <row r="807" spans="7:10" ht="15.75" customHeight="1" x14ac:dyDescent="0.35">
      <c r="G807" s="305"/>
      <c r="H807" s="305"/>
      <c r="I807" s="305"/>
      <c r="J807" s="306"/>
    </row>
    <row r="808" spans="7:10" ht="15.75" customHeight="1" x14ac:dyDescent="0.35">
      <c r="G808" s="305"/>
      <c r="H808" s="305"/>
      <c r="I808" s="305"/>
      <c r="J808" s="306"/>
    </row>
    <row r="809" spans="7:10" ht="15.75" customHeight="1" x14ac:dyDescent="0.35">
      <c r="G809" s="305"/>
      <c r="H809" s="305"/>
      <c r="I809" s="305"/>
      <c r="J809" s="306"/>
    </row>
    <row r="810" spans="7:10" ht="15.75" customHeight="1" x14ac:dyDescent="0.35">
      <c r="G810" s="305"/>
      <c r="H810" s="305"/>
      <c r="I810" s="305"/>
      <c r="J810" s="306"/>
    </row>
    <row r="811" spans="7:10" ht="15.75" customHeight="1" x14ac:dyDescent="0.35">
      <c r="G811" s="305"/>
      <c r="H811" s="305"/>
      <c r="I811" s="305"/>
      <c r="J811" s="306"/>
    </row>
    <row r="812" spans="7:10" ht="15.75" customHeight="1" x14ac:dyDescent="0.35">
      <c r="G812" s="305"/>
      <c r="H812" s="305"/>
      <c r="I812" s="305"/>
      <c r="J812" s="306"/>
    </row>
    <row r="813" spans="7:10" ht="15.75" customHeight="1" x14ac:dyDescent="0.35">
      <c r="G813" s="305"/>
      <c r="H813" s="305"/>
      <c r="I813" s="305"/>
      <c r="J813" s="306"/>
    </row>
    <row r="814" spans="7:10" ht="15.75" customHeight="1" x14ac:dyDescent="0.35">
      <c r="G814" s="305"/>
      <c r="H814" s="305"/>
      <c r="I814" s="305"/>
      <c r="J814" s="306"/>
    </row>
    <row r="815" spans="7:10" ht="15.75" customHeight="1" x14ac:dyDescent="0.35">
      <c r="G815" s="305"/>
      <c r="H815" s="305"/>
      <c r="I815" s="305"/>
      <c r="J815" s="306"/>
    </row>
    <row r="816" spans="7:10" ht="15.75" customHeight="1" x14ac:dyDescent="0.35">
      <c r="G816" s="305"/>
      <c r="H816" s="305"/>
      <c r="I816" s="305"/>
      <c r="J816" s="306"/>
    </row>
    <row r="817" spans="7:10" ht="15.75" customHeight="1" x14ac:dyDescent="0.35">
      <c r="G817" s="305"/>
      <c r="H817" s="305"/>
      <c r="I817" s="305"/>
      <c r="J817" s="306"/>
    </row>
    <row r="818" spans="7:10" ht="15.75" customHeight="1" x14ac:dyDescent="0.35">
      <c r="G818" s="305"/>
      <c r="H818" s="305"/>
      <c r="I818" s="305"/>
      <c r="J818" s="306"/>
    </row>
    <row r="819" spans="7:10" ht="15.75" customHeight="1" x14ac:dyDescent="0.35">
      <c r="G819" s="305"/>
      <c r="H819" s="305"/>
      <c r="I819" s="305"/>
      <c r="J819" s="306"/>
    </row>
    <row r="820" spans="7:10" ht="15.75" customHeight="1" x14ac:dyDescent="0.35">
      <c r="G820" s="305"/>
      <c r="H820" s="305"/>
      <c r="I820" s="305"/>
      <c r="J820" s="306"/>
    </row>
    <row r="821" spans="7:10" ht="15.75" customHeight="1" x14ac:dyDescent="0.35">
      <c r="G821" s="305"/>
      <c r="H821" s="305"/>
      <c r="I821" s="305"/>
      <c r="J821" s="306"/>
    </row>
    <row r="822" spans="7:10" ht="15.75" customHeight="1" x14ac:dyDescent="0.35">
      <c r="G822" s="305"/>
      <c r="H822" s="305"/>
      <c r="I822" s="305"/>
      <c r="J822" s="306"/>
    </row>
    <row r="823" spans="7:10" ht="15.75" customHeight="1" x14ac:dyDescent="0.35">
      <c r="G823" s="305"/>
      <c r="H823" s="305"/>
      <c r="I823" s="305"/>
      <c r="J823" s="306"/>
    </row>
    <row r="824" spans="7:10" ht="15.75" customHeight="1" x14ac:dyDescent="0.35">
      <c r="G824" s="305"/>
      <c r="H824" s="305"/>
      <c r="I824" s="305"/>
      <c r="J824" s="306"/>
    </row>
    <row r="825" spans="7:10" ht="15.75" customHeight="1" x14ac:dyDescent="0.35">
      <c r="G825" s="305"/>
      <c r="H825" s="305"/>
      <c r="I825" s="305"/>
      <c r="J825" s="306"/>
    </row>
    <row r="826" spans="7:10" ht="15.75" customHeight="1" x14ac:dyDescent="0.35">
      <c r="G826" s="305"/>
      <c r="H826" s="305"/>
      <c r="I826" s="305"/>
      <c r="J826" s="306"/>
    </row>
    <row r="827" spans="7:10" ht="15.75" customHeight="1" x14ac:dyDescent="0.35">
      <c r="G827" s="305"/>
      <c r="H827" s="305"/>
      <c r="I827" s="305"/>
      <c r="J827" s="306"/>
    </row>
    <row r="828" spans="7:10" ht="15.75" customHeight="1" x14ac:dyDescent="0.35">
      <c r="G828" s="305"/>
      <c r="H828" s="305"/>
      <c r="I828" s="305"/>
      <c r="J828" s="306"/>
    </row>
    <row r="829" spans="7:10" ht="15.75" customHeight="1" x14ac:dyDescent="0.35">
      <c r="G829" s="305"/>
      <c r="H829" s="305"/>
      <c r="I829" s="305"/>
      <c r="J829" s="306"/>
    </row>
    <row r="830" spans="7:10" ht="15.75" customHeight="1" x14ac:dyDescent="0.35">
      <c r="G830" s="305"/>
      <c r="H830" s="305"/>
      <c r="I830" s="305"/>
      <c r="J830" s="306"/>
    </row>
    <row r="831" spans="7:10" ht="15.75" customHeight="1" x14ac:dyDescent="0.35">
      <c r="G831" s="305"/>
      <c r="H831" s="305"/>
      <c r="I831" s="305"/>
      <c r="J831" s="306"/>
    </row>
    <row r="832" spans="7:10" ht="15.75" customHeight="1" x14ac:dyDescent="0.35">
      <c r="G832" s="305"/>
      <c r="H832" s="305"/>
      <c r="I832" s="305"/>
      <c r="J832" s="306"/>
    </row>
    <row r="833" spans="7:10" ht="15.75" customHeight="1" x14ac:dyDescent="0.35">
      <c r="G833" s="305"/>
      <c r="H833" s="305"/>
      <c r="I833" s="305"/>
      <c r="J833" s="306"/>
    </row>
    <row r="834" spans="7:10" ht="15.75" customHeight="1" x14ac:dyDescent="0.35">
      <c r="G834" s="305"/>
      <c r="H834" s="305"/>
      <c r="I834" s="305"/>
      <c r="J834" s="306"/>
    </row>
    <row r="835" spans="7:10" ht="15.75" customHeight="1" x14ac:dyDescent="0.35">
      <c r="G835" s="305"/>
      <c r="H835" s="305"/>
      <c r="I835" s="305"/>
      <c r="J835" s="306"/>
    </row>
    <row r="836" spans="7:10" ht="15.75" customHeight="1" x14ac:dyDescent="0.35">
      <c r="G836" s="305"/>
      <c r="H836" s="305"/>
      <c r="I836" s="305"/>
      <c r="J836" s="306"/>
    </row>
    <row r="837" spans="7:10" ht="15.75" customHeight="1" x14ac:dyDescent="0.35">
      <c r="G837" s="305"/>
      <c r="H837" s="305"/>
      <c r="I837" s="305"/>
      <c r="J837" s="306"/>
    </row>
    <row r="838" spans="7:10" ht="15.75" customHeight="1" x14ac:dyDescent="0.35">
      <c r="G838" s="305"/>
      <c r="H838" s="305"/>
      <c r="I838" s="305"/>
      <c r="J838" s="306"/>
    </row>
    <row r="839" spans="7:10" ht="15.75" customHeight="1" x14ac:dyDescent="0.35">
      <c r="G839" s="305"/>
      <c r="H839" s="305"/>
      <c r="I839" s="305"/>
      <c r="J839" s="306"/>
    </row>
    <row r="840" spans="7:10" ht="15.75" customHeight="1" x14ac:dyDescent="0.35">
      <c r="G840" s="305"/>
      <c r="H840" s="305"/>
      <c r="I840" s="305"/>
      <c r="J840" s="306"/>
    </row>
    <row r="841" spans="7:10" ht="15.75" customHeight="1" x14ac:dyDescent="0.35">
      <c r="G841" s="305"/>
      <c r="H841" s="305"/>
      <c r="I841" s="305"/>
      <c r="J841" s="306"/>
    </row>
    <row r="842" spans="7:10" ht="15.75" customHeight="1" x14ac:dyDescent="0.35">
      <c r="G842" s="305"/>
      <c r="H842" s="305"/>
      <c r="I842" s="305"/>
      <c r="J842" s="306"/>
    </row>
    <row r="843" spans="7:10" ht="15.75" customHeight="1" x14ac:dyDescent="0.35">
      <c r="G843" s="305"/>
      <c r="H843" s="305"/>
      <c r="I843" s="305"/>
      <c r="J843" s="306"/>
    </row>
    <row r="844" spans="7:10" ht="15.75" customHeight="1" x14ac:dyDescent="0.35">
      <c r="G844" s="305"/>
      <c r="H844" s="305"/>
      <c r="I844" s="305"/>
      <c r="J844" s="306"/>
    </row>
    <row r="845" spans="7:10" ht="15.75" customHeight="1" x14ac:dyDescent="0.35">
      <c r="G845" s="305"/>
      <c r="H845" s="305"/>
      <c r="I845" s="305"/>
      <c r="J845" s="306"/>
    </row>
    <row r="846" spans="7:10" ht="15.75" customHeight="1" x14ac:dyDescent="0.35">
      <c r="G846" s="305"/>
      <c r="H846" s="305"/>
      <c r="I846" s="305"/>
      <c r="J846" s="306"/>
    </row>
    <row r="847" spans="7:10" ht="15.75" customHeight="1" x14ac:dyDescent="0.35">
      <c r="G847" s="305"/>
      <c r="H847" s="305"/>
      <c r="I847" s="305"/>
      <c r="J847" s="306"/>
    </row>
    <row r="848" spans="7:10" ht="15.75" customHeight="1" x14ac:dyDescent="0.35">
      <c r="G848" s="305"/>
      <c r="H848" s="305"/>
      <c r="I848" s="305"/>
      <c r="J848" s="306"/>
    </row>
    <row r="849" spans="7:10" ht="15.75" customHeight="1" x14ac:dyDescent="0.35">
      <c r="G849" s="305"/>
      <c r="H849" s="305"/>
      <c r="I849" s="305"/>
      <c r="J849" s="306"/>
    </row>
    <row r="850" spans="7:10" ht="15.75" customHeight="1" x14ac:dyDescent="0.35">
      <c r="G850" s="305"/>
      <c r="H850" s="305"/>
      <c r="I850" s="305"/>
      <c r="J850" s="306"/>
    </row>
    <row r="851" spans="7:10" ht="15.75" customHeight="1" x14ac:dyDescent="0.35">
      <c r="G851" s="305"/>
      <c r="H851" s="305"/>
      <c r="I851" s="305"/>
      <c r="J851" s="306"/>
    </row>
    <row r="852" spans="7:10" ht="15.75" customHeight="1" x14ac:dyDescent="0.35">
      <c r="G852" s="305"/>
      <c r="H852" s="305"/>
      <c r="I852" s="305"/>
      <c r="J852" s="306"/>
    </row>
    <row r="853" spans="7:10" ht="15.75" customHeight="1" x14ac:dyDescent="0.35">
      <c r="G853" s="305"/>
      <c r="H853" s="305"/>
      <c r="I853" s="305"/>
      <c r="J853" s="306"/>
    </row>
    <row r="854" spans="7:10" ht="15.75" customHeight="1" x14ac:dyDescent="0.35">
      <c r="G854" s="305"/>
      <c r="H854" s="305"/>
      <c r="I854" s="305"/>
      <c r="J854" s="306"/>
    </row>
    <row r="855" spans="7:10" ht="15.75" customHeight="1" x14ac:dyDescent="0.35">
      <c r="G855" s="305"/>
      <c r="H855" s="305"/>
      <c r="I855" s="305"/>
      <c r="J855" s="306"/>
    </row>
    <row r="856" spans="7:10" ht="15.75" customHeight="1" x14ac:dyDescent="0.35">
      <c r="G856" s="305"/>
      <c r="H856" s="305"/>
      <c r="I856" s="305"/>
      <c r="J856" s="306"/>
    </row>
    <row r="857" spans="7:10" ht="15.75" customHeight="1" x14ac:dyDescent="0.35">
      <c r="G857" s="305"/>
      <c r="H857" s="305"/>
      <c r="I857" s="305"/>
      <c r="J857" s="306"/>
    </row>
    <row r="858" spans="7:10" ht="15.75" customHeight="1" x14ac:dyDescent="0.35">
      <c r="G858" s="305"/>
      <c r="H858" s="305"/>
      <c r="I858" s="305"/>
      <c r="J858" s="306"/>
    </row>
    <row r="859" spans="7:10" ht="15.75" customHeight="1" x14ac:dyDescent="0.35">
      <c r="G859" s="305"/>
      <c r="H859" s="305"/>
      <c r="I859" s="305"/>
      <c r="J859" s="306"/>
    </row>
    <row r="860" spans="7:10" ht="15.75" customHeight="1" x14ac:dyDescent="0.35">
      <c r="G860" s="305"/>
      <c r="H860" s="305"/>
      <c r="I860" s="305"/>
      <c r="J860" s="306"/>
    </row>
    <row r="861" spans="7:10" ht="15.75" customHeight="1" x14ac:dyDescent="0.35">
      <c r="G861" s="305"/>
      <c r="H861" s="305"/>
      <c r="I861" s="305"/>
      <c r="J861" s="306"/>
    </row>
    <row r="862" spans="7:10" ht="15.75" customHeight="1" x14ac:dyDescent="0.35">
      <c r="G862" s="305"/>
      <c r="H862" s="305"/>
      <c r="I862" s="305"/>
      <c r="J862" s="306"/>
    </row>
    <row r="863" spans="7:10" ht="15.75" customHeight="1" x14ac:dyDescent="0.35">
      <c r="G863" s="305"/>
      <c r="H863" s="305"/>
      <c r="I863" s="305"/>
      <c r="J863" s="306"/>
    </row>
    <row r="864" spans="7:10" ht="15.75" customHeight="1" x14ac:dyDescent="0.35">
      <c r="G864" s="305"/>
      <c r="H864" s="305"/>
      <c r="I864" s="305"/>
      <c r="J864" s="306"/>
    </row>
    <row r="865" spans="7:10" ht="15.75" customHeight="1" x14ac:dyDescent="0.35">
      <c r="G865" s="305"/>
      <c r="H865" s="305"/>
      <c r="I865" s="305"/>
      <c r="J865" s="306"/>
    </row>
    <row r="866" spans="7:10" ht="15.75" customHeight="1" x14ac:dyDescent="0.35">
      <c r="G866" s="305"/>
      <c r="H866" s="305"/>
      <c r="I866" s="305"/>
      <c r="J866" s="306"/>
    </row>
    <row r="867" spans="7:10" ht="15.75" customHeight="1" x14ac:dyDescent="0.35">
      <c r="G867" s="305"/>
      <c r="H867" s="305"/>
      <c r="I867" s="305"/>
      <c r="J867" s="306"/>
    </row>
    <row r="868" spans="7:10" ht="15.75" customHeight="1" x14ac:dyDescent="0.35">
      <c r="G868" s="305"/>
      <c r="H868" s="305"/>
      <c r="I868" s="305"/>
      <c r="J868" s="306"/>
    </row>
    <row r="869" spans="7:10" ht="15.75" customHeight="1" x14ac:dyDescent="0.35">
      <c r="G869" s="305"/>
      <c r="H869" s="305"/>
      <c r="I869" s="305"/>
      <c r="J869" s="306"/>
    </row>
    <row r="870" spans="7:10" ht="15.75" customHeight="1" x14ac:dyDescent="0.35">
      <c r="G870" s="305"/>
      <c r="H870" s="305"/>
      <c r="I870" s="305"/>
      <c r="J870" s="306"/>
    </row>
    <row r="871" spans="7:10" ht="15.75" customHeight="1" x14ac:dyDescent="0.35">
      <c r="G871" s="305"/>
      <c r="H871" s="305"/>
      <c r="I871" s="305"/>
      <c r="J871" s="306"/>
    </row>
    <row r="872" spans="7:10" ht="15.75" customHeight="1" x14ac:dyDescent="0.35">
      <c r="G872" s="305"/>
      <c r="H872" s="305"/>
      <c r="I872" s="305"/>
      <c r="J872" s="306"/>
    </row>
    <row r="873" spans="7:10" ht="15.75" customHeight="1" x14ac:dyDescent="0.35">
      <c r="G873" s="305"/>
      <c r="H873" s="305"/>
      <c r="I873" s="305"/>
      <c r="J873" s="306"/>
    </row>
    <row r="874" spans="7:10" ht="15.75" customHeight="1" x14ac:dyDescent="0.35">
      <c r="G874" s="305"/>
      <c r="H874" s="305"/>
      <c r="I874" s="305"/>
      <c r="J874" s="306"/>
    </row>
    <row r="875" spans="7:10" ht="15.75" customHeight="1" x14ac:dyDescent="0.35">
      <c r="G875" s="305"/>
      <c r="H875" s="305"/>
      <c r="I875" s="305"/>
      <c r="J875" s="306"/>
    </row>
    <row r="876" spans="7:10" ht="15.75" customHeight="1" x14ac:dyDescent="0.35">
      <c r="G876" s="305"/>
      <c r="H876" s="305"/>
      <c r="I876" s="305"/>
      <c r="J876" s="306"/>
    </row>
    <row r="877" spans="7:10" ht="15.75" customHeight="1" x14ac:dyDescent="0.35">
      <c r="G877" s="305"/>
      <c r="H877" s="305"/>
      <c r="I877" s="305"/>
      <c r="J877" s="306"/>
    </row>
    <row r="878" spans="7:10" ht="15.75" customHeight="1" x14ac:dyDescent="0.35">
      <c r="G878" s="305"/>
      <c r="H878" s="305"/>
      <c r="I878" s="305"/>
      <c r="J878" s="306"/>
    </row>
    <row r="879" spans="7:10" ht="15.75" customHeight="1" x14ac:dyDescent="0.35">
      <c r="G879" s="305"/>
      <c r="H879" s="305"/>
      <c r="I879" s="305"/>
      <c r="J879" s="306"/>
    </row>
    <row r="880" spans="7:10" ht="15.75" customHeight="1" x14ac:dyDescent="0.35">
      <c r="G880" s="305"/>
      <c r="H880" s="305"/>
      <c r="I880" s="305"/>
      <c r="J880" s="306"/>
    </row>
    <row r="881" spans="7:10" ht="15.75" customHeight="1" x14ac:dyDescent="0.35">
      <c r="G881" s="305"/>
      <c r="H881" s="305"/>
      <c r="I881" s="305"/>
      <c r="J881" s="306"/>
    </row>
    <row r="882" spans="7:10" ht="15.75" customHeight="1" x14ac:dyDescent="0.35">
      <c r="G882" s="305"/>
      <c r="H882" s="305"/>
      <c r="I882" s="305"/>
      <c r="J882" s="306"/>
    </row>
    <row r="883" spans="7:10" ht="15.75" customHeight="1" x14ac:dyDescent="0.35">
      <c r="G883" s="305"/>
      <c r="H883" s="305"/>
      <c r="I883" s="305"/>
      <c r="J883" s="306"/>
    </row>
    <row r="884" spans="7:10" ht="15.75" customHeight="1" x14ac:dyDescent="0.35">
      <c r="G884" s="305"/>
      <c r="H884" s="305"/>
      <c r="I884" s="305"/>
      <c r="J884" s="306"/>
    </row>
    <row r="885" spans="7:10" ht="15.75" customHeight="1" x14ac:dyDescent="0.35">
      <c r="G885" s="305"/>
      <c r="H885" s="305"/>
      <c r="I885" s="305"/>
      <c r="J885" s="306"/>
    </row>
    <row r="886" spans="7:10" ht="15.75" customHeight="1" x14ac:dyDescent="0.35">
      <c r="G886" s="305"/>
      <c r="H886" s="305"/>
      <c r="I886" s="305"/>
      <c r="J886" s="306"/>
    </row>
    <row r="887" spans="7:10" ht="15.75" customHeight="1" x14ac:dyDescent="0.35">
      <c r="G887" s="305"/>
      <c r="H887" s="305"/>
      <c r="I887" s="305"/>
      <c r="J887" s="306"/>
    </row>
    <row r="888" spans="7:10" ht="15.75" customHeight="1" x14ac:dyDescent="0.35">
      <c r="G888" s="305"/>
      <c r="H888" s="305"/>
      <c r="I888" s="305"/>
      <c r="J888" s="306"/>
    </row>
    <row r="889" spans="7:10" ht="15.75" customHeight="1" x14ac:dyDescent="0.35">
      <c r="G889" s="305"/>
      <c r="H889" s="305"/>
      <c r="I889" s="305"/>
      <c r="J889" s="306"/>
    </row>
    <row r="890" spans="7:10" ht="15.75" customHeight="1" x14ac:dyDescent="0.35">
      <c r="G890" s="305"/>
      <c r="H890" s="305"/>
      <c r="I890" s="305"/>
      <c r="J890" s="306"/>
    </row>
    <row r="891" spans="7:10" ht="15.75" customHeight="1" x14ac:dyDescent="0.35">
      <c r="G891" s="305"/>
      <c r="H891" s="305"/>
      <c r="I891" s="305"/>
      <c r="J891" s="306"/>
    </row>
    <row r="892" spans="7:10" ht="15.75" customHeight="1" x14ac:dyDescent="0.35">
      <c r="G892" s="305"/>
      <c r="H892" s="305"/>
      <c r="I892" s="305"/>
      <c r="J892" s="306"/>
    </row>
    <row r="893" spans="7:10" ht="15.75" customHeight="1" x14ac:dyDescent="0.35">
      <c r="G893" s="305"/>
      <c r="H893" s="305"/>
      <c r="I893" s="305"/>
      <c r="J893" s="306"/>
    </row>
    <row r="894" spans="7:10" ht="15.75" customHeight="1" x14ac:dyDescent="0.35">
      <c r="G894" s="305"/>
      <c r="H894" s="305"/>
      <c r="I894" s="305"/>
      <c r="J894" s="306"/>
    </row>
    <row r="895" spans="7:10" ht="15.75" customHeight="1" x14ac:dyDescent="0.35">
      <c r="G895" s="305"/>
      <c r="H895" s="305"/>
      <c r="I895" s="305"/>
      <c r="J895" s="306"/>
    </row>
    <row r="896" spans="7:10" ht="15.75" customHeight="1" x14ac:dyDescent="0.35">
      <c r="G896" s="305"/>
      <c r="H896" s="305"/>
      <c r="I896" s="305"/>
      <c r="J896" s="306"/>
    </row>
    <row r="897" spans="7:10" ht="15.75" customHeight="1" x14ac:dyDescent="0.35">
      <c r="G897" s="305"/>
      <c r="H897" s="305"/>
      <c r="I897" s="305"/>
      <c r="J897" s="306"/>
    </row>
    <row r="898" spans="7:10" ht="15.75" customHeight="1" x14ac:dyDescent="0.35">
      <c r="G898" s="305"/>
      <c r="H898" s="305"/>
      <c r="I898" s="305"/>
      <c r="J898" s="306"/>
    </row>
    <row r="899" spans="7:10" ht="15.75" customHeight="1" x14ac:dyDescent="0.35">
      <c r="G899" s="305"/>
      <c r="H899" s="305"/>
      <c r="I899" s="305"/>
      <c r="J899" s="306"/>
    </row>
    <row r="900" spans="7:10" ht="15.75" customHeight="1" x14ac:dyDescent="0.35">
      <c r="G900" s="305"/>
      <c r="H900" s="305"/>
      <c r="I900" s="305"/>
      <c r="J900" s="306"/>
    </row>
    <row r="901" spans="7:10" ht="15.75" customHeight="1" x14ac:dyDescent="0.35">
      <c r="G901" s="305"/>
      <c r="H901" s="305"/>
      <c r="I901" s="305"/>
      <c r="J901" s="306"/>
    </row>
    <row r="902" spans="7:10" ht="15.75" customHeight="1" x14ac:dyDescent="0.35">
      <c r="G902" s="305"/>
      <c r="H902" s="305"/>
      <c r="I902" s="305"/>
      <c r="J902" s="306"/>
    </row>
    <row r="903" spans="7:10" ht="15.75" customHeight="1" x14ac:dyDescent="0.35">
      <c r="G903" s="305"/>
      <c r="H903" s="305"/>
      <c r="I903" s="305"/>
      <c r="J903" s="306"/>
    </row>
    <row r="904" spans="7:10" ht="15.75" customHeight="1" x14ac:dyDescent="0.35">
      <c r="G904" s="305"/>
      <c r="H904" s="305"/>
      <c r="I904" s="305"/>
      <c r="J904" s="306"/>
    </row>
    <row r="905" spans="7:10" ht="15.75" customHeight="1" x14ac:dyDescent="0.35">
      <c r="G905" s="305"/>
      <c r="H905" s="305"/>
      <c r="I905" s="305"/>
      <c r="J905" s="306"/>
    </row>
    <row r="906" spans="7:10" ht="15.75" customHeight="1" x14ac:dyDescent="0.35">
      <c r="G906" s="305"/>
      <c r="H906" s="305"/>
      <c r="I906" s="305"/>
      <c r="J906" s="306"/>
    </row>
    <row r="907" spans="7:10" ht="15.75" customHeight="1" x14ac:dyDescent="0.35">
      <c r="G907" s="305"/>
      <c r="H907" s="305"/>
      <c r="I907" s="305"/>
      <c r="J907" s="306"/>
    </row>
    <row r="908" spans="7:10" ht="15.75" customHeight="1" x14ac:dyDescent="0.35">
      <c r="G908" s="305"/>
      <c r="H908" s="305"/>
      <c r="I908" s="305"/>
      <c r="J908" s="306"/>
    </row>
    <row r="909" spans="7:10" ht="15.75" customHeight="1" x14ac:dyDescent="0.35">
      <c r="G909" s="305"/>
      <c r="H909" s="305"/>
      <c r="I909" s="305"/>
      <c r="J909" s="306"/>
    </row>
    <row r="910" spans="7:10" ht="15.75" customHeight="1" x14ac:dyDescent="0.35">
      <c r="G910" s="305"/>
      <c r="H910" s="305"/>
      <c r="I910" s="305"/>
      <c r="J910" s="306"/>
    </row>
    <row r="911" spans="7:10" ht="15.75" customHeight="1" x14ac:dyDescent="0.35">
      <c r="G911" s="305"/>
      <c r="H911" s="305"/>
      <c r="I911" s="305"/>
      <c r="J911" s="306"/>
    </row>
    <row r="912" spans="7:10" ht="15.75" customHeight="1" x14ac:dyDescent="0.35">
      <c r="G912" s="305"/>
      <c r="H912" s="305"/>
      <c r="I912" s="305"/>
      <c r="J912" s="306"/>
    </row>
    <row r="913" spans="7:10" ht="15.75" customHeight="1" x14ac:dyDescent="0.35">
      <c r="G913" s="305"/>
      <c r="H913" s="305"/>
      <c r="I913" s="305"/>
      <c r="J913" s="306"/>
    </row>
    <row r="914" spans="7:10" ht="15.75" customHeight="1" x14ac:dyDescent="0.35">
      <c r="G914" s="305"/>
      <c r="H914" s="305"/>
      <c r="I914" s="305"/>
      <c r="J914" s="306"/>
    </row>
    <row r="915" spans="7:10" ht="15.75" customHeight="1" x14ac:dyDescent="0.35">
      <c r="G915" s="305"/>
      <c r="H915" s="305"/>
      <c r="I915" s="305"/>
      <c r="J915" s="306"/>
    </row>
    <row r="916" spans="7:10" ht="15.75" customHeight="1" x14ac:dyDescent="0.35">
      <c r="G916" s="305"/>
      <c r="H916" s="305"/>
      <c r="I916" s="305"/>
      <c r="J916" s="306"/>
    </row>
    <row r="917" spans="7:10" ht="15.75" customHeight="1" x14ac:dyDescent="0.35">
      <c r="G917" s="305"/>
      <c r="H917" s="305"/>
      <c r="I917" s="305"/>
      <c r="J917" s="306"/>
    </row>
    <row r="918" spans="7:10" ht="15.75" customHeight="1" x14ac:dyDescent="0.35">
      <c r="G918" s="305"/>
      <c r="H918" s="305"/>
      <c r="I918" s="305"/>
      <c r="J918" s="306"/>
    </row>
    <row r="919" spans="7:10" ht="15.75" customHeight="1" x14ac:dyDescent="0.35">
      <c r="G919" s="305"/>
      <c r="H919" s="305"/>
      <c r="I919" s="305"/>
      <c r="J919" s="306"/>
    </row>
    <row r="920" spans="7:10" ht="15.75" customHeight="1" x14ac:dyDescent="0.35">
      <c r="G920" s="305"/>
      <c r="H920" s="305"/>
      <c r="I920" s="305"/>
      <c r="J920" s="306"/>
    </row>
    <row r="921" spans="7:10" ht="15.75" customHeight="1" x14ac:dyDescent="0.35">
      <c r="G921" s="305"/>
      <c r="H921" s="305"/>
      <c r="I921" s="305"/>
      <c r="J921" s="306"/>
    </row>
    <row r="922" spans="7:10" ht="15.75" customHeight="1" x14ac:dyDescent="0.35">
      <c r="G922" s="305"/>
      <c r="H922" s="305"/>
      <c r="I922" s="305"/>
      <c r="J922" s="306"/>
    </row>
    <row r="923" spans="7:10" ht="15.75" customHeight="1" x14ac:dyDescent="0.35">
      <c r="G923" s="305"/>
      <c r="H923" s="305"/>
      <c r="I923" s="305"/>
      <c r="J923" s="306"/>
    </row>
    <row r="924" spans="7:10" ht="15.75" customHeight="1" x14ac:dyDescent="0.35">
      <c r="G924" s="305"/>
      <c r="H924" s="305"/>
      <c r="I924" s="305"/>
      <c r="J924" s="306"/>
    </row>
    <row r="925" spans="7:10" ht="15.75" customHeight="1" x14ac:dyDescent="0.35">
      <c r="G925" s="305"/>
      <c r="H925" s="305"/>
      <c r="I925" s="305"/>
      <c r="J925" s="306"/>
    </row>
    <row r="926" spans="7:10" ht="15.75" customHeight="1" x14ac:dyDescent="0.35">
      <c r="G926" s="305"/>
      <c r="H926" s="305"/>
      <c r="I926" s="305"/>
      <c r="J926" s="306"/>
    </row>
    <row r="927" spans="7:10" ht="15.75" customHeight="1" x14ac:dyDescent="0.35">
      <c r="G927" s="305"/>
      <c r="H927" s="305"/>
      <c r="I927" s="305"/>
      <c r="J927" s="306"/>
    </row>
    <row r="928" spans="7:10" ht="15.75" customHeight="1" x14ac:dyDescent="0.35">
      <c r="G928" s="305"/>
      <c r="H928" s="305"/>
      <c r="I928" s="305"/>
      <c r="J928" s="306"/>
    </row>
    <row r="929" spans="7:10" ht="15.75" customHeight="1" x14ac:dyDescent="0.35">
      <c r="G929" s="305"/>
      <c r="H929" s="305"/>
      <c r="I929" s="305"/>
      <c r="J929" s="306"/>
    </row>
    <row r="930" spans="7:10" ht="15.75" customHeight="1" x14ac:dyDescent="0.35">
      <c r="G930" s="305"/>
      <c r="H930" s="305"/>
      <c r="I930" s="305"/>
      <c r="J930" s="306"/>
    </row>
    <row r="931" spans="7:10" ht="15.75" customHeight="1" x14ac:dyDescent="0.35">
      <c r="G931" s="305"/>
      <c r="H931" s="305"/>
      <c r="I931" s="305"/>
      <c r="J931" s="306"/>
    </row>
    <row r="932" spans="7:10" ht="15.75" customHeight="1" x14ac:dyDescent="0.35">
      <c r="G932" s="305"/>
      <c r="H932" s="305"/>
      <c r="I932" s="305"/>
      <c r="J932" s="306"/>
    </row>
    <row r="933" spans="7:10" ht="15.75" customHeight="1" x14ac:dyDescent="0.35">
      <c r="G933" s="305"/>
      <c r="H933" s="305"/>
      <c r="I933" s="305"/>
      <c r="J933" s="306"/>
    </row>
    <row r="934" spans="7:10" ht="15.75" customHeight="1" x14ac:dyDescent="0.35">
      <c r="G934" s="305"/>
      <c r="H934" s="305"/>
      <c r="I934" s="305"/>
      <c r="J934" s="306"/>
    </row>
    <row r="935" spans="7:10" ht="15.75" customHeight="1" x14ac:dyDescent="0.35">
      <c r="G935" s="305"/>
      <c r="H935" s="305"/>
      <c r="I935" s="305"/>
      <c r="J935" s="306"/>
    </row>
    <row r="936" spans="7:10" ht="15.75" customHeight="1" x14ac:dyDescent="0.35">
      <c r="G936" s="305"/>
      <c r="H936" s="305"/>
      <c r="I936" s="305"/>
      <c r="J936" s="306"/>
    </row>
    <row r="937" spans="7:10" ht="15.75" customHeight="1" x14ac:dyDescent="0.35">
      <c r="G937" s="305"/>
      <c r="H937" s="305"/>
      <c r="I937" s="305"/>
      <c r="J937" s="306"/>
    </row>
    <row r="938" spans="7:10" ht="15.75" customHeight="1" x14ac:dyDescent="0.35">
      <c r="G938" s="305"/>
      <c r="H938" s="305"/>
      <c r="I938" s="305"/>
      <c r="J938" s="306"/>
    </row>
    <row r="939" spans="7:10" ht="15.75" customHeight="1" x14ac:dyDescent="0.35">
      <c r="G939" s="305"/>
      <c r="H939" s="305"/>
      <c r="I939" s="305"/>
      <c r="J939" s="306"/>
    </row>
    <row r="940" spans="7:10" ht="15.75" customHeight="1" x14ac:dyDescent="0.35">
      <c r="G940" s="305"/>
      <c r="H940" s="305"/>
      <c r="I940" s="305"/>
      <c r="J940" s="306"/>
    </row>
    <row r="941" spans="7:10" ht="15.75" customHeight="1" x14ac:dyDescent="0.35">
      <c r="G941" s="305"/>
      <c r="H941" s="305"/>
      <c r="I941" s="305"/>
      <c r="J941" s="306"/>
    </row>
    <row r="942" spans="7:10" ht="15.75" customHeight="1" x14ac:dyDescent="0.35">
      <c r="G942" s="305"/>
      <c r="H942" s="305"/>
      <c r="I942" s="305"/>
      <c r="J942" s="306"/>
    </row>
    <row r="943" spans="7:10" ht="15.75" customHeight="1" x14ac:dyDescent="0.35">
      <c r="G943" s="305"/>
      <c r="H943" s="305"/>
      <c r="I943" s="305"/>
      <c r="J943" s="306"/>
    </row>
    <row r="944" spans="7:10" ht="15.75" customHeight="1" x14ac:dyDescent="0.35">
      <c r="G944" s="305"/>
      <c r="H944" s="305"/>
      <c r="I944" s="305"/>
      <c r="J944" s="306"/>
    </row>
    <row r="945" spans="7:10" ht="15.75" customHeight="1" x14ac:dyDescent="0.35">
      <c r="G945" s="305"/>
      <c r="H945" s="305"/>
      <c r="I945" s="305"/>
      <c r="J945" s="306"/>
    </row>
    <row r="946" spans="7:10" ht="15.75" customHeight="1" x14ac:dyDescent="0.35">
      <c r="G946" s="305"/>
      <c r="H946" s="305"/>
      <c r="I946" s="305"/>
      <c r="J946" s="306"/>
    </row>
    <row r="947" spans="7:10" ht="15.75" customHeight="1" x14ac:dyDescent="0.35">
      <c r="G947" s="305"/>
      <c r="H947" s="305"/>
      <c r="I947" s="305"/>
      <c r="J947" s="306"/>
    </row>
    <row r="948" spans="7:10" ht="15.75" customHeight="1" x14ac:dyDescent="0.35">
      <c r="G948" s="305"/>
      <c r="H948" s="305"/>
      <c r="I948" s="305"/>
      <c r="J948" s="306"/>
    </row>
    <row r="949" spans="7:10" ht="15.75" customHeight="1" x14ac:dyDescent="0.35">
      <c r="G949" s="305"/>
      <c r="H949" s="305"/>
      <c r="I949" s="305"/>
      <c r="J949" s="306"/>
    </row>
    <row r="950" spans="7:10" ht="15.75" customHeight="1" x14ac:dyDescent="0.35">
      <c r="G950" s="305"/>
      <c r="H950" s="305"/>
      <c r="I950" s="305"/>
      <c r="J950" s="306"/>
    </row>
    <row r="951" spans="7:10" ht="15.75" customHeight="1" x14ac:dyDescent="0.35">
      <c r="G951" s="305"/>
      <c r="H951" s="305"/>
      <c r="I951" s="305"/>
      <c r="J951" s="306"/>
    </row>
    <row r="952" spans="7:10" ht="15.75" customHeight="1" x14ac:dyDescent="0.35">
      <c r="G952" s="305"/>
      <c r="H952" s="305"/>
      <c r="I952" s="305"/>
      <c r="J952" s="306"/>
    </row>
    <row r="953" spans="7:10" ht="15.75" customHeight="1" x14ac:dyDescent="0.35">
      <c r="G953" s="305"/>
      <c r="H953" s="305"/>
      <c r="I953" s="305"/>
      <c r="J953" s="306"/>
    </row>
    <row r="954" spans="7:10" ht="15.75" customHeight="1" x14ac:dyDescent="0.35">
      <c r="G954" s="305"/>
      <c r="H954" s="305"/>
      <c r="I954" s="305"/>
      <c r="J954" s="306"/>
    </row>
    <row r="955" spans="7:10" ht="15.75" customHeight="1" x14ac:dyDescent="0.35">
      <c r="G955" s="305"/>
      <c r="H955" s="305"/>
      <c r="I955" s="305"/>
      <c r="J955" s="306"/>
    </row>
    <row r="956" spans="7:10" ht="15.75" customHeight="1" x14ac:dyDescent="0.35">
      <c r="G956" s="305"/>
      <c r="H956" s="305"/>
      <c r="I956" s="305"/>
      <c r="J956" s="306"/>
    </row>
    <row r="957" spans="7:10" ht="15.75" customHeight="1" x14ac:dyDescent="0.35">
      <c r="G957" s="305"/>
      <c r="H957" s="305"/>
      <c r="I957" s="305"/>
      <c r="J957" s="306"/>
    </row>
    <row r="958" spans="7:10" ht="15.75" customHeight="1" x14ac:dyDescent="0.35">
      <c r="G958" s="305"/>
      <c r="H958" s="305"/>
      <c r="I958" s="305"/>
      <c r="J958" s="306"/>
    </row>
    <row r="959" spans="7:10" ht="15.75" customHeight="1" x14ac:dyDescent="0.35">
      <c r="G959" s="305"/>
      <c r="H959" s="305"/>
      <c r="I959" s="305"/>
      <c r="J959" s="306"/>
    </row>
    <row r="960" spans="7:10" ht="15.75" customHeight="1" x14ac:dyDescent="0.35">
      <c r="G960" s="305"/>
      <c r="H960" s="305"/>
      <c r="I960" s="305"/>
      <c r="J960" s="306"/>
    </row>
    <row r="961" spans="7:10" ht="15.75" customHeight="1" x14ac:dyDescent="0.35">
      <c r="G961" s="305"/>
      <c r="H961" s="305"/>
      <c r="I961" s="305"/>
      <c r="J961" s="306"/>
    </row>
    <row r="962" spans="7:10" ht="15.75" customHeight="1" x14ac:dyDescent="0.35">
      <c r="G962" s="305"/>
      <c r="H962" s="305"/>
      <c r="I962" s="305"/>
      <c r="J962" s="306"/>
    </row>
    <row r="963" spans="7:10" ht="15.75" customHeight="1" x14ac:dyDescent="0.35">
      <c r="G963" s="305"/>
      <c r="H963" s="305"/>
      <c r="I963" s="305"/>
      <c r="J963" s="306"/>
    </row>
    <row r="964" spans="7:10" ht="15.75" customHeight="1" x14ac:dyDescent="0.35">
      <c r="G964" s="305"/>
      <c r="H964" s="305"/>
      <c r="I964" s="305"/>
      <c r="J964" s="306"/>
    </row>
    <row r="965" spans="7:10" ht="15.75" customHeight="1" x14ac:dyDescent="0.35">
      <c r="G965" s="305"/>
      <c r="H965" s="305"/>
      <c r="I965" s="305"/>
      <c r="J965" s="306"/>
    </row>
    <row r="966" spans="7:10" ht="15.75" customHeight="1" x14ac:dyDescent="0.35">
      <c r="G966" s="305"/>
      <c r="H966" s="305"/>
      <c r="I966" s="305"/>
      <c r="J966" s="306"/>
    </row>
    <row r="967" spans="7:10" ht="15.75" customHeight="1" x14ac:dyDescent="0.35">
      <c r="G967" s="305"/>
      <c r="H967" s="305"/>
      <c r="I967" s="305"/>
      <c r="J967" s="306"/>
    </row>
    <row r="968" spans="7:10" ht="15.75" customHeight="1" x14ac:dyDescent="0.35">
      <c r="G968" s="305"/>
      <c r="H968" s="305"/>
      <c r="I968" s="305"/>
      <c r="J968" s="306"/>
    </row>
    <row r="969" spans="7:10" ht="15.75" customHeight="1" x14ac:dyDescent="0.35">
      <c r="G969" s="305"/>
      <c r="H969" s="305"/>
      <c r="I969" s="305"/>
      <c r="J969" s="306"/>
    </row>
    <row r="970" spans="7:10" ht="15.75" customHeight="1" x14ac:dyDescent="0.35">
      <c r="G970" s="305"/>
      <c r="H970" s="305"/>
      <c r="I970" s="305"/>
      <c r="J970" s="306"/>
    </row>
    <row r="971" spans="7:10" ht="15.75" customHeight="1" x14ac:dyDescent="0.35">
      <c r="G971" s="305"/>
      <c r="H971" s="305"/>
      <c r="I971" s="305"/>
      <c r="J971" s="306"/>
    </row>
    <row r="972" spans="7:10" ht="15.75" customHeight="1" x14ac:dyDescent="0.35">
      <c r="G972" s="305"/>
      <c r="H972" s="305"/>
      <c r="I972" s="305"/>
      <c r="J972" s="306"/>
    </row>
    <row r="973" spans="7:10" ht="15.75" customHeight="1" x14ac:dyDescent="0.35">
      <c r="G973" s="305"/>
      <c r="H973" s="305"/>
      <c r="I973" s="305"/>
      <c r="J973" s="306"/>
    </row>
    <row r="974" spans="7:10" ht="15.75" customHeight="1" x14ac:dyDescent="0.35">
      <c r="G974" s="305"/>
      <c r="H974" s="305"/>
      <c r="I974" s="305"/>
      <c r="J974" s="306"/>
    </row>
    <row r="975" spans="7:10" ht="15.75" customHeight="1" x14ac:dyDescent="0.35">
      <c r="G975" s="305"/>
      <c r="H975" s="305"/>
      <c r="I975" s="305"/>
      <c r="J975" s="306"/>
    </row>
    <row r="976" spans="7:10" ht="15.75" customHeight="1" x14ac:dyDescent="0.35">
      <c r="G976" s="305"/>
      <c r="H976" s="305"/>
      <c r="I976" s="305"/>
      <c r="J976" s="306"/>
    </row>
    <row r="977" spans="7:10" ht="15.75" customHeight="1" x14ac:dyDescent="0.35">
      <c r="G977" s="305"/>
      <c r="H977" s="305"/>
      <c r="I977" s="305"/>
      <c r="J977" s="306"/>
    </row>
    <row r="978" spans="7:10" ht="15.75" customHeight="1" x14ac:dyDescent="0.35">
      <c r="G978" s="305"/>
      <c r="H978" s="305"/>
      <c r="I978" s="305"/>
      <c r="J978" s="306"/>
    </row>
    <row r="979" spans="7:10" ht="15.75" customHeight="1" x14ac:dyDescent="0.35">
      <c r="G979" s="305"/>
      <c r="H979" s="305"/>
      <c r="I979" s="305"/>
      <c r="J979" s="306"/>
    </row>
    <row r="980" spans="7:10" ht="15.75" customHeight="1" x14ac:dyDescent="0.35">
      <c r="G980" s="305"/>
      <c r="H980" s="305"/>
      <c r="I980" s="305"/>
      <c r="J980" s="306"/>
    </row>
    <row r="981" spans="7:10" ht="15.75" customHeight="1" x14ac:dyDescent="0.35">
      <c r="G981" s="305"/>
      <c r="H981" s="305"/>
      <c r="I981" s="305"/>
      <c r="J981" s="306"/>
    </row>
    <row r="982" spans="7:10" ht="15.75" customHeight="1" x14ac:dyDescent="0.35">
      <c r="G982" s="305"/>
      <c r="H982" s="305"/>
      <c r="I982" s="305"/>
      <c r="J982" s="306"/>
    </row>
    <row r="983" spans="7:10" ht="15.75" customHeight="1" x14ac:dyDescent="0.35">
      <c r="G983" s="305"/>
      <c r="H983" s="305"/>
      <c r="I983" s="305"/>
      <c r="J983" s="306"/>
    </row>
    <row r="984" spans="7:10" ht="15.75" customHeight="1" x14ac:dyDescent="0.35">
      <c r="G984" s="305"/>
      <c r="H984" s="305"/>
      <c r="I984" s="305"/>
      <c r="J984" s="306"/>
    </row>
    <row r="985" spans="7:10" ht="15.75" customHeight="1" x14ac:dyDescent="0.35">
      <c r="G985" s="305"/>
      <c r="H985" s="305"/>
      <c r="I985" s="305"/>
      <c r="J985" s="306"/>
    </row>
    <row r="986" spans="7:10" ht="15.75" customHeight="1" x14ac:dyDescent="0.35">
      <c r="G986" s="305"/>
      <c r="H986" s="305"/>
      <c r="I986" s="305"/>
      <c r="J986" s="306"/>
    </row>
    <row r="987" spans="7:10" ht="15.75" customHeight="1" x14ac:dyDescent="0.35">
      <c r="G987" s="305"/>
      <c r="H987" s="305"/>
      <c r="I987" s="305"/>
      <c r="J987" s="306"/>
    </row>
    <row r="988" spans="7:10" ht="15.75" customHeight="1" x14ac:dyDescent="0.35">
      <c r="G988" s="305"/>
      <c r="H988" s="305"/>
      <c r="I988" s="305"/>
      <c r="J988" s="306"/>
    </row>
    <row r="989" spans="7:10" ht="15.75" customHeight="1" x14ac:dyDescent="0.35">
      <c r="G989" s="305"/>
      <c r="H989" s="305"/>
      <c r="I989" s="305"/>
      <c r="J989" s="306"/>
    </row>
    <row r="990" spans="7:10" ht="15.75" customHeight="1" x14ac:dyDescent="0.35">
      <c r="G990" s="305"/>
      <c r="H990" s="305"/>
      <c r="I990" s="305"/>
      <c r="J990" s="306"/>
    </row>
    <row r="991" spans="7:10" ht="15.75" customHeight="1" x14ac:dyDescent="0.35">
      <c r="G991" s="305"/>
      <c r="H991" s="305"/>
      <c r="I991" s="305"/>
      <c r="J991" s="306"/>
    </row>
    <row r="992" spans="7:10" ht="15.75" customHeight="1" x14ac:dyDescent="0.35">
      <c r="G992" s="305"/>
      <c r="H992" s="305"/>
      <c r="I992" s="305"/>
      <c r="J992" s="306"/>
    </row>
    <row r="993" spans="7:10" ht="15.75" customHeight="1" x14ac:dyDescent="0.35">
      <c r="G993" s="305"/>
      <c r="H993" s="305"/>
      <c r="I993" s="305"/>
      <c r="J993" s="306"/>
    </row>
    <row r="994" spans="7:10" ht="15.75" customHeight="1" x14ac:dyDescent="0.35">
      <c r="G994" s="305"/>
      <c r="H994" s="305"/>
      <c r="I994" s="305"/>
      <c r="J994" s="306"/>
    </row>
    <row r="995" spans="7:10" ht="15.75" customHeight="1" x14ac:dyDescent="0.35">
      <c r="G995" s="305"/>
      <c r="H995" s="305"/>
      <c r="I995" s="305"/>
      <c r="J995" s="306"/>
    </row>
    <row r="996" spans="7:10" ht="15.75" customHeight="1" x14ac:dyDescent="0.35">
      <c r="G996" s="305"/>
      <c r="H996" s="305"/>
      <c r="I996" s="305"/>
      <c r="J996" s="306"/>
    </row>
    <row r="997" spans="7:10" ht="15.75" customHeight="1" x14ac:dyDescent="0.35">
      <c r="G997" s="305"/>
      <c r="H997" s="305"/>
      <c r="I997" s="305"/>
      <c r="J997" s="306"/>
    </row>
    <row r="998" spans="7:10" ht="15.75" customHeight="1" x14ac:dyDescent="0.35">
      <c r="G998" s="305"/>
      <c r="H998" s="305"/>
      <c r="I998" s="305"/>
      <c r="J998" s="306"/>
    </row>
    <row r="999" spans="7:10" ht="15.75" customHeight="1" x14ac:dyDescent="0.35">
      <c r="G999" s="305"/>
      <c r="H999" s="305"/>
      <c r="I999" s="305"/>
      <c r="J999" s="306"/>
    </row>
    <row r="1000" spans="7:10" ht="15.75" customHeight="1" x14ac:dyDescent="0.35">
      <c r="G1000" s="305"/>
      <c r="H1000" s="305"/>
      <c r="I1000" s="305"/>
      <c r="J1000" s="306"/>
    </row>
    <row r="1001" spans="7:10" ht="15.75" customHeight="1" x14ac:dyDescent="0.35">
      <c r="G1001" s="305"/>
      <c r="H1001" s="305"/>
      <c r="I1001" s="305"/>
      <c r="J1001" s="306"/>
    </row>
    <row r="1002" spans="7:10" ht="15.75" customHeight="1" x14ac:dyDescent="0.35">
      <c r="G1002" s="305"/>
      <c r="H1002" s="305"/>
      <c r="I1002" s="305"/>
      <c r="J1002" s="306"/>
    </row>
    <row r="1003" spans="7:10" ht="15.75" customHeight="1" x14ac:dyDescent="0.35">
      <c r="G1003" s="305"/>
      <c r="H1003" s="305"/>
      <c r="I1003" s="305"/>
      <c r="J1003" s="306"/>
    </row>
    <row r="1004" spans="7:10" ht="15.75" customHeight="1" x14ac:dyDescent="0.35">
      <c r="G1004" s="305"/>
      <c r="H1004" s="305"/>
      <c r="I1004" s="305"/>
      <c r="J1004" s="306"/>
    </row>
    <row r="1005" spans="7:10" ht="15.75" customHeight="1" x14ac:dyDescent="0.35">
      <c r="G1005" s="305"/>
      <c r="H1005" s="305"/>
      <c r="I1005" s="305"/>
      <c r="J1005" s="306"/>
    </row>
    <row r="1006" spans="7:10" ht="15.75" customHeight="1" x14ac:dyDescent="0.35">
      <c r="G1006" s="305"/>
      <c r="H1006" s="305"/>
      <c r="I1006" s="305"/>
      <c r="J1006" s="306"/>
    </row>
  </sheetData>
  <mergeCells count="8">
    <mergeCell ref="B13:I13"/>
    <mergeCell ref="C65:J65"/>
    <mergeCell ref="C70:J70"/>
    <mergeCell ref="A7:J7"/>
    <mergeCell ref="E8:J8"/>
    <mergeCell ref="A9:J9"/>
    <mergeCell ref="B11:C11"/>
    <mergeCell ref="B12:C12"/>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CFF"/>
  </sheetPr>
  <dimension ref="A7:W1006"/>
  <sheetViews>
    <sheetView zoomScale="68" zoomScaleNormal="68" workbookViewId="0">
      <pane ySplit="12" topLeftCell="A40" activePane="bottomLeft" state="frozen"/>
      <selection pane="bottomLeft" activeCell="I74" sqref="I74"/>
    </sheetView>
  </sheetViews>
  <sheetFormatPr defaultColWidth="14.453125" defaultRowHeight="15" customHeight="1" x14ac:dyDescent="0.35"/>
  <cols>
    <col min="1" max="1" width="6.54296875" customWidth="1"/>
    <col min="2" max="2" width="5.08984375" customWidth="1"/>
    <col min="3" max="3" width="28.08984375" customWidth="1"/>
    <col min="4" max="4" width="46.81640625" customWidth="1"/>
    <col min="5" max="5" width="17.54296875" customWidth="1"/>
    <col min="6" max="6" width="21.08984375" customWidth="1"/>
    <col min="7" max="7" width="15.7265625" customWidth="1"/>
    <col min="8" max="8" width="16.81640625" customWidth="1"/>
    <col min="9" max="9" width="24.54296875" customWidth="1"/>
    <col min="10" max="10" width="24.08984375" customWidth="1"/>
    <col min="11" max="11" width="20.7265625" customWidth="1"/>
    <col min="12" max="22" width="8" customWidth="1"/>
  </cols>
  <sheetData>
    <row r="7" spans="1:23" ht="15.5" x14ac:dyDescent="0.35">
      <c r="A7" s="357"/>
      <c r="B7" s="335"/>
      <c r="C7" s="335"/>
      <c r="D7" s="335"/>
      <c r="E7" s="335"/>
      <c r="F7" s="335"/>
      <c r="G7" s="335"/>
      <c r="H7" s="335"/>
      <c r="I7" s="335"/>
      <c r="J7" s="335"/>
      <c r="K7" s="3"/>
      <c r="L7" s="3"/>
      <c r="M7" s="3"/>
      <c r="N7" s="3"/>
      <c r="O7" s="3"/>
      <c r="P7" s="3"/>
      <c r="Q7" s="3"/>
      <c r="R7" s="3"/>
      <c r="S7" s="3"/>
      <c r="T7" s="3"/>
      <c r="U7" s="3"/>
      <c r="V7" s="3"/>
      <c r="W7" s="96"/>
    </row>
    <row r="8" spans="1:23" ht="17.25" hidden="1" customHeight="1" x14ac:dyDescent="0.35">
      <c r="A8" s="3"/>
      <c r="B8" s="5"/>
      <c r="C8" s="3"/>
      <c r="D8" s="3"/>
      <c r="E8" s="354"/>
      <c r="F8" s="335"/>
      <c r="G8" s="335"/>
      <c r="H8" s="335"/>
      <c r="I8" s="335"/>
      <c r="J8" s="335"/>
      <c r="K8" s="3"/>
      <c r="L8" s="3"/>
      <c r="M8" s="3"/>
      <c r="N8" s="3"/>
      <c r="O8" s="3"/>
      <c r="P8" s="3"/>
      <c r="Q8" s="3"/>
      <c r="R8" s="3"/>
      <c r="S8" s="3"/>
      <c r="T8" s="3"/>
      <c r="U8" s="3"/>
      <c r="V8" s="3"/>
      <c r="W8" s="96"/>
    </row>
    <row r="9" spans="1:23" ht="25.5" customHeight="1" x14ac:dyDescent="0.35">
      <c r="A9" s="355" t="s">
        <v>1130</v>
      </c>
      <c r="B9" s="335"/>
      <c r="C9" s="335"/>
      <c r="D9" s="335"/>
      <c r="E9" s="335"/>
      <c r="F9" s="335"/>
      <c r="G9" s="335"/>
      <c r="H9" s="335"/>
      <c r="I9" s="335"/>
      <c r="J9" s="335"/>
      <c r="K9" s="3"/>
      <c r="L9" s="3"/>
      <c r="M9" s="3"/>
      <c r="N9" s="3"/>
      <c r="O9" s="3"/>
      <c r="P9" s="3"/>
      <c r="Q9" s="3"/>
      <c r="R9" s="3"/>
      <c r="S9" s="3"/>
      <c r="T9" s="3"/>
      <c r="U9" s="3"/>
      <c r="V9" s="3"/>
      <c r="W9" s="96"/>
    </row>
    <row r="10" spans="1:23" ht="15.5" hidden="1" x14ac:dyDescent="0.35">
      <c r="A10" s="3"/>
      <c r="B10" s="5"/>
      <c r="C10" s="3"/>
      <c r="D10" s="3"/>
      <c r="E10" s="3"/>
      <c r="F10" s="3"/>
      <c r="G10" s="3"/>
      <c r="H10" s="3"/>
      <c r="I10" s="3"/>
      <c r="J10" s="3"/>
      <c r="K10" s="3"/>
      <c r="L10" s="3"/>
      <c r="M10" s="3"/>
      <c r="N10" s="3"/>
      <c r="O10" s="3"/>
      <c r="P10" s="3"/>
      <c r="Q10" s="3"/>
      <c r="R10" s="3"/>
      <c r="S10" s="3"/>
      <c r="T10" s="3"/>
      <c r="U10" s="3"/>
      <c r="V10" s="3"/>
      <c r="W10" s="96"/>
    </row>
    <row r="11" spans="1:23" ht="36" customHeight="1" x14ac:dyDescent="0.35">
      <c r="A11" s="195" t="s">
        <v>2</v>
      </c>
      <c r="B11" s="332" t="s">
        <v>761</v>
      </c>
      <c r="C11" s="333"/>
      <c r="D11" s="195" t="s">
        <v>762</v>
      </c>
      <c r="E11" s="7" t="s">
        <v>763</v>
      </c>
      <c r="F11" s="7" t="s">
        <v>764</v>
      </c>
      <c r="G11" s="7" t="s">
        <v>765</v>
      </c>
      <c r="H11" s="7" t="s">
        <v>766</v>
      </c>
      <c r="I11" s="7" t="s">
        <v>767</v>
      </c>
      <c r="J11" s="195" t="s">
        <v>768</v>
      </c>
      <c r="K11" s="3"/>
      <c r="L11" s="3"/>
      <c r="M11" s="3"/>
      <c r="N11" s="3"/>
      <c r="O11" s="3"/>
      <c r="P11" s="3"/>
      <c r="Q11" s="3"/>
      <c r="R11" s="3"/>
      <c r="S11" s="3"/>
      <c r="T11" s="3"/>
      <c r="U11" s="3"/>
      <c r="V11" s="3"/>
      <c r="W11" s="96"/>
    </row>
    <row r="12" spans="1:23" ht="15.5" x14ac:dyDescent="0.35">
      <c r="A12" s="7" t="s">
        <v>13</v>
      </c>
      <c r="B12" s="332" t="s">
        <v>14</v>
      </c>
      <c r="C12" s="333"/>
      <c r="D12" s="7" t="s">
        <v>15</v>
      </c>
      <c r="E12" s="9" t="s">
        <v>16</v>
      </c>
      <c r="F12" s="9" t="s">
        <v>17</v>
      </c>
      <c r="G12" s="9" t="s">
        <v>18</v>
      </c>
      <c r="H12" s="9" t="s">
        <v>19</v>
      </c>
      <c r="I12" s="9" t="s">
        <v>20</v>
      </c>
      <c r="J12" s="9" t="s">
        <v>21</v>
      </c>
      <c r="K12" s="3"/>
      <c r="L12" s="3"/>
      <c r="M12" s="3"/>
      <c r="N12" s="3"/>
      <c r="O12" s="3"/>
      <c r="P12" s="3"/>
      <c r="Q12" s="3"/>
      <c r="R12" s="3"/>
      <c r="S12" s="3"/>
      <c r="T12" s="3"/>
      <c r="U12" s="3"/>
      <c r="V12" s="3"/>
      <c r="W12" s="96"/>
    </row>
    <row r="13" spans="1:23" ht="27" customHeight="1" x14ac:dyDescent="0.35">
      <c r="A13" s="276" t="s">
        <v>53</v>
      </c>
      <c r="B13" s="352" t="s">
        <v>1131</v>
      </c>
      <c r="C13" s="340"/>
      <c r="D13" s="340"/>
      <c r="E13" s="340"/>
      <c r="F13" s="340"/>
      <c r="G13" s="340"/>
      <c r="H13" s="340"/>
      <c r="I13" s="333"/>
      <c r="J13" s="277" t="e">
        <f>(J14+J17+J21+J30+J34+J36+J39)/7</f>
        <v>#DIV/0!</v>
      </c>
      <c r="K13" s="3"/>
      <c r="L13" s="3"/>
      <c r="M13" s="3"/>
      <c r="N13" s="3"/>
      <c r="O13" s="3"/>
      <c r="P13" s="3"/>
      <c r="Q13" s="3"/>
      <c r="R13" s="3"/>
      <c r="S13" s="3"/>
      <c r="T13" s="3"/>
      <c r="U13" s="3"/>
      <c r="V13" s="3"/>
      <c r="W13" s="96"/>
    </row>
    <row r="14" spans="1:23" ht="27" customHeight="1" x14ac:dyDescent="0.35">
      <c r="A14" s="279" t="s">
        <v>1132</v>
      </c>
      <c r="B14" s="278"/>
      <c r="C14" s="279"/>
      <c r="D14" s="279"/>
      <c r="E14" s="121"/>
      <c r="F14" s="121"/>
      <c r="G14" s="307"/>
      <c r="H14" s="307"/>
      <c r="I14" s="307"/>
      <c r="J14" s="281">
        <f>SUM(J15:J16)/2</f>
        <v>1</v>
      </c>
      <c r="K14" s="3"/>
      <c r="L14" s="3"/>
      <c r="M14" s="3"/>
      <c r="N14" s="3"/>
      <c r="O14" s="3"/>
      <c r="P14" s="3"/>
      <c r="Q14" s="3"/>
      <c r="R14" s="3"/>
      <c r="S14" s="3"/>
      <c r="T14" s="3"/>
      <c r="U14" s="3"/>
      <c r="V14" s="3"/>
      <c r="W14" s="96"/>
    </row>
    <row r="15" spans="1:23" ht="52.5" customHeight="1" x14ac:dyDescent="0.35">
      <c r="A15" s="97"/>
      <c r="B15" s="26" t="s">
        <v>23</v>
      </c>
      <c r="C15" s="23" t="s">
        <v>1133</v>
      </c>
      <c r="D15" s="22" t="s">
        <v>1134</v>
      </c>
      <c r="E15" s="131">
        <v>0.47</v>
      </c>
      <c r="F15" s="94" t="s">
        <v>1053</v>
      </c>
      <c r="G15" s="127">
        <v>211</v>
      </c>
      <c r="H15" s="127">
        <f t="shared" ref="H15:H16" si="0">G15*E15</f>
        <v>99.169999999999987</v>
      </c>
      <c r="I15" s="127">
        <v>211</v>
      </c>
      <c r="J15" s="128">
        <f t="shared" ref="J15:J16" si="1">IF(I15/H15&gt;=1,1,IF(I15/H15&lt;1,I15/H15))</f>
        <v>1</v>
      </c>
      <c r="K15" s="3"/>
      <c r="L15" s="3"/>
      <c r="M15" s="3"/>
      <c r="N15" s="3"/>
      <c r="O15" s="3"/>
      <c r="P15" s="3"/>
      <c r="Q15" s="3"/>
      <c r="R15" s="3"/>
      <c r="S15" s="3"/>
      <c r="T15" s="3"/>
      <c r="U15" s="3"/>
      <c r="V15" s="3"/>
      <c r="W15" s="96"/>
    </row>
    <row r="16" spans="1:23" ht="51" customHeight="1" x14ac:dyDescent="0.35">
      <c r="A16" s="97"/>
      <c r="B16" s="26"/>
      <c r="C16" s="22"/>
      <c r="D16" s="22" t="s">
        <v>1135</v>
      </c>
      <c r="E16" s="131">
        <v>0.47</v>
      </c>
      <c r="F16" s="94" t="s">
        <v>1053</v>
      </c>
      <c r="G16" s="127">
        <v>182</v>
      </c>
      <c r="H16" s="127">
        <f t="shared" si="0"/>
        <v>85.539999999999992</v>
      </c>
      <c r="I16" s="127">
        <v>182</v>
      </c>
      <c r="J16" s="128">
        <f t="shared" si="1"/>
        <v>1</v>
      </c>
      <c r="K16" s="3"/>
      <c r="L16" s="3"/>
      <c r="M16" s="3"/>
      <c r="N16" s="3"/>
      <c r="O16" s="3"/>
      <c r="P16" s="3"/>
      <c r="Q16" s="3"/>
      <c r="R16" s="3"/>
      <c r="S16" s="3"/>
      <c r="T16" s="3"/>
      <c r="U16" s="3"/>
      <c r="V16" s="3"/>
      <c r="W16" s="96"/>
    </row>
    <row r="17" spans="1:23" ht="24.75" customHeight="1" x14ac:dyDescent="0.35">
      <c r="A17" s="137" t="s">
        <v>1136</v>
      </c>
      <c r="B17" s="308"/>
      <c r="C17" s="308"/>
      <c r="D17" s="308"/>
      <c r="E17" s="20"/>
      <c r="F17" s="139"/>
      <c r="G17" s="141"/>
      <c r="H17" s="141"/>
      <c r="I17" s="141"/>
      <c r="J17" s="142" t="e">
        <f>SUM(J18:J20)/3</f>
        <v>#DIV/0!</v>
      </c>
      <c r="K17" s="3"/>
      <c r="L17" s="3"/>
      <c r="M17" s="3"/>
      <c r="N17" s="3"/>
      <c r="O17" s="3"/>
      <c r="P17" s="3"/>
      <c r="Q17" s="3"/>
      <c r="R17" s="3"/>
      <c r="S17" s="3"/>
      <c r="T17" s="3"/>
      <c r="U17" s="3"/>
      <c r="V17" s="3"/>
      <c r="W17" s="96"/>
    </row>
    <row r="18" spans="1:23" ht="112.5" customHeight="1" x14ac:dyDescent="0.35">
      <c r="A18" s="149"/>
      <c r="B18" s="26" t="s">
        <v>23</v>
      </c>
      <c r="C18" s="23" t="s">
        <v>1137</v>
      </c>
      <c r="D18" s="23" t="s">
        <v>1138</v>
      </c>
      <c r="E18" s="131">
        <v>1</v>
      </c>
      <c r="F18" s="94" t="s">
        <v>1053</v>
      </c>
      <c r="G18" s="127">
        <v>3</v>
      </c>
      <c r="H18" s="127">
        <f>G18*E18</f>
        <v>3</v>
      </c>
      <c r="I18" s="127">
        <v>3</v>
      </c>
      <c r="J18" s="128">
        <f t="shared" ref="J18:J20" si="2">IF(I18/H18&gt;=1,1,IF(I18/H18&lt;1,I18/H18))</f>
        <v>1</v>
      </c>
      <c r="K18" s="3"/>
      <c r="L18" s="3"/>
      <c r="M18" s="3"/>
      <c r="N18" s="3"/>
      <c r="O18" s="3"/>
      <c r="P18" s="3"/>
      <c r="Q18" s="3"/>
      <c r="R18" s="3"/>
      <c r="S18" s="3"/>
      <c r="T18" s="3"/>
      <c r="U18" s="3"/>
      <c r="V18" s="3"/>
      <c r="W18" s="96"/>
    </row>
    <row r="19" spans="1:23" ht="72.75" customHeight="1" x14ac:dyDescent="0.35">
      <c r="A19" s="149"/>
      <c r="B19" s="26" t="s">
        <v>32</v>
      </c>
      <c r="C19" s="180" t="s">
        <v>1139</v>
      </c>
      <c r="D19" s="180" t="s">
        <v>1140</v>
      </c>
      <c r="E19" s="131">
        <v>0.3</v>
      </c>
      <c r="F19" s="94" t="s">
        <v>1053</v>
      </c>
      <c r="G19" s="127">
        <v>0</v>
      </c>
      <c r="H19" s="127">
        <v>0</v>
      </c>
      <c r="I19" s="127">
        <v>0</v>
      </c>
      <c r="J19" s="128" t="e">
        <f t="shared" si="2"/>
        <v>#DIV/0!</v>
      </c>
      <c r="K19" s="3"/>
      <c r="L19" s="3"/>
      <c r="M19" s="3"/>
      <c r="N19" s="3"/>
      <c r="O19" s="3"/>
      <c r="P19" s="3"/>
      <c r="Q19" s="3"/>
      <c r="R19" s="3"/>
      <c r="S19" s="3"/>
      <c r="T19" s="3"/>
      <c r="U19" s="3"/>
      <c r="V19" s="3"/>
      <c r="W19" s="96"/>
    </row>
    <row r="20" spans="1:23" ht="37.5" customHeight="1" x14ac:dyDescent="0.35">
      <c r="A20" s="97"/>
      <c r="B20" s="26" t="s">
        <v>39</v>
      </c>
      <c r="C20" s="23" t="s">
        <v>1141</v>
      </c>
      <c r="D20" s="23" t="s">
        <v>1142</v>
      </c>
      <c r="E20" s="131">
        <v>1</v>
      </c>
      <c r="F20" s="94" t="s">
        <v>1043</v>
      </c>
      <c r="G20" s="127">
        <v>1</v>
      </c>
      <c r="H20" s="127">
        <f>G20*E20</f>
        <v>1</v>
      </c>
      <c r="I20" s="127">
        <v>1</v>
      </c>
      <c r="J20" s="128">
        <f t="shared" si="2"/>
        <v>1</v>
      </c>
      <c r="K20" s="3"/>
      <c r="L20" s="3"/>
      <c r="M20" s="3"/>
      <c r="N20" s="3"/>
      <c r="O20" s="3"/>
      <c r="P20" s="3"/>
      <c r="Q20" s="3"/>
      <c r="R20" s="3"/>
      <c r="S20" s="3"/>
      <c r="T20" s="3"/>
      <c r="U20" s="3"/>
      <c r="V20" s="3"/>
      <c r="W20" s="96"/>
    </row>
    <row r="21" spans="1:23" ht="25.5" customHeight="1" x14ac:dyDescent="0.35">
      <c r="A21" s="137" t="s">
        <v>1143</v>
      </c>
      <c r="B21" s="308"/>
      <c r="C21" s="308"/>
      <c r="D21" s="308"/>
      <c r="E21" s="20"/>
      <c r="F21" s="139"/>
      <c r="G21" s="141"/>
      <c r="H21" s="141"/>
      <c r="I21" s="141"/>
      <c r="J21" s="142">
        <f>SUM(J22:J29)/8</f>
        <v>0.9982841996824775</v>
      </c>
      <c r="K21" s="3"/>
      <c r="L21" s="3"/>
      <c r="M21" s="3"/>
      <c r="N21" s="3"/>
      <c r="O21" s="3"/>
      <c r="P21" s="3"/>
      <c r="Q21" s="3"/>
      <c r="R21" s="3"/>
      <c r="S21" s="3"/>
      <c r="T21" s="3"/>
      <c r="U21" s="3"/>
      <c r="V21" s="3"/>
      <c r="W21" s="96"/>
    </row>
    <row r="22" spans="1:23" ht="34.5" customHeight="1" x14ac:dyDescent="0.35">
      <c r="A22" s="97"/>
      <c r="B22" s="26" t="s">
        <v>23</v>
      </c>
      <c r="C22" s="23" t="s">
        <v>1144</v>
      </c>
      <c r="D22" s="22" t="s">
        <v>1145</v>
      </c>
      <c r="E22" s="128">
        <v>0.2</v>
      </c>
      <c r="F22" s="94" t="s">
        <v>1146</v>
      </c>
      <c r="G22" s="127">
        <v>65</v>
      </c>
      <c r="H22" s="127">
        <f t="shared" ref="H22:H29" si="3">G22*E22</f>
        <v>13</v>
      </c>
      <c r="I22" s="127">
        <v>0</v>
      </c>
      <c r="J22" s="245">
        <f>IF(I22&lt;=(20%*G22),1,IF(I22&lt;(41%*G22),0.75,IF(I22&lt;(61%*G22),0.5,IF(I22&lt;(81%*G22),0.25,IF(I22&gt;(80%*G22),0)))))</f>
        <v>1</v>
      </c>
      <c r="K22" s="3" t="s">
        <v>858</v>
      </c>
      <c r="L22" s="3"/>
      <c r="M22" s="3"/>
      <c r="N22" s="3"/>
      <c r="O22" s="3"/>
      <c r="P22" s="3"/>
      <c r="Q22" s="3"/>
      <c r="R22" s="3"/>
      <c r="S22" s="3"/>
      <c r="T22" s="3"/>
      <c r="U22" s="3"/>
      <c r="V22" s="3"/>
      <c r="W22" s="96"/>
    </row>
    <row r="23" spans="1:23" ht="36" customHeight="1" x14ac:dyDescent="0.35">
      <c r="A23" s="97"/>
      <c r="B23" s="26" t="s">
        <v>32</v>
      </c>
      <c r="C23" s="23" t="s">
        <v>1144</v>
      </c>
      <c r="D23" s="22" t="s">
        <v>1147</v>
      </c>
      <c r="E23" s="128">
        <v>0.08</v>
      </c>
      <c r="F23" s="94" t="s">
        <v>1146</v>
      </c>
      <c r="G23" s="127">
        <v>23</v>
      </c>
      <c r="H23" s="127">
        <f t="shared" si="3"/>
        <v>1.84</v>
      </c>
      <c r="I23" s="127">
        <v>0</v>
      </c>
      <c r="J23" s="245">
        <f>IF(I23&lt;=(8%*G23),1,IF(I23&lt;(21%*G23),0.75,IF(I23&lt;(41%*G23),0.5,IF(I23&lt;(61%*G23),0.25,IF(I23&gt;(60%*G23),0)))))</f>
        <v>1</v>
      </c>
      <c r="K23" s="3" t="s">
        <v>858</v>
      </c>
      <c r="L23" s="3"/>
      <c r="M23" s="3"/>
      <c r="N23" s="3"/>
      <c r="O23" s="3"/>
      <c r="P23" s="3"/>
      <c r="Q23" s="3"/>
      <c r="R23" s="3"/>
      <c r="S23" s="3"/>
      <c r="T23" s="3"/>
      <c r="U23" s="3"/>
      <c r="V23" s="3"/>
      <c r="W23" s="96"/>
    </row>
    <row r="24" spans="1:23" ht="39" customHeight="1" x14ac:dyDescent="0.35">
      <c r="A24" s="97"/>
      <c r="B24" s="26" t="s">
        <v>39</v>
      </c>
      <c r="C24" s="23" t="s">
        <v>1144</v>
      </c>
      <c r="D24" s="22" t="s">
        <v>1148</v>
      </c>
      <c r="E24" s="128">
        <v>0.01</v>
      </c>
      <c r="F24" s="94" t="s">
        <v>1146</v>
      </c>
      <c r="G24" s="127">
        <v>33</v>
      </c>
      <c r="H24" s="127">
        <f t="shared" si="3"/>
        <v>0.33</v>
      </c>
      <c r="I24" s="127">
        <v>0</v>
      </c>
      <c r="J24" s="245">
        <f>IF(I24&lt;=(1%*G24),1,IF(I24&lt;(11%*G24),0.75,IF(I24&lt;(21%*G24),0.5,IF(I24&lt;(31%*G24),0.25,IF(I24&gt;(30%*G24),0)))))</f>
        <v>1</v>
      </c>
      <c r="K24" s="3" t="s">
        <v>858</v>
      </c>
      <c r="L24" s="3"/>
      <c r="M24" s="3"/>
      <c r="N24" s="3"/>
      <c r="O24" s="3"/>
      <c r="P24" s="3"/>
      <c r="Q24" s="3"/>
      <c r="R24" s="3"/>
      <c r="S24" s="3"/>
      <c r="T24" s="3"/>
      <c r="U24" s="3"/>
      <c r="V24" s="3"/>
      <c r="W24" s="96"/>
    </row>
    <row r="25" spans="1:23" ht="37.5" customHeight="1" x14ac:dyDescent="0.35">
      <c r="A25" s="97"/>
      <c r="B25" s="26" t="s">
        <v>46</v>
      </c>
      <c r="C25" s="23" t="s">
        <v>1144</v>
      </c>
      <c r="D25" s="22" t="s">
        <v>1149</v>
      </c>
      <c r="E25" s="21">
        <v>2.6</v>
      </c>
      <c r="F25" s="94" t="s">
        <v>1146</v>
      </c>
      <c r="G25" s="127">
        <f>SUM(G22:G24)</f>
        <v>121</v>
      </c>
      <c r="H25" s="127">
        <f t="shared" si="3"/>
        <v>314.60000000000002</v>
      </c>
      <c r="I25" s="309">
        <v>2</v>
      </c>
      <c r="J25" s="245">
        <f>IF(I25&lt;=2.6,1,IF(I25&lt;5,0.75,IF(I25&lt;8,0.5,IF(I25&lt;10,0.25,IF(I25&gt;9,0)))))</f>
        <v>1</v>
      </c>
      <c r="K25" s="3" t="s">
        <v>858</v>
      </c>
      <c r="L25" s="3"/>
      <c r="M25" s="3"/>
      <c r="N25" s="3"/>
      <c r="O25" s="3"/>
      <c r="P25" s="3"/>
      <c r="Q25" s="3"/>
      <c r="R25" s="3"/>
      <c r="S25" s="3"/>
      <c r="T25" s="3"/>
      <c r="U25" s="3"/>
      <c r="V25" s="3"/>
      <c r="W25" s="96"/>
    </row>
    <row r="26" spans="1:23" ht="37.5" customHeight="1" x14ac:dyDescent="0.35">
      <c r="A26" s="97"/>
      <c r="B26" s="26" t="s">
        <v>53</v>
      </c>
      <c r="C26" s="23" t="s">
        <v>1150</v>
      </c>
      <c r="D26" s="22" t="s">
        <v>1151</v>
      </c>
      <c r="E26" s="128">
        <v>0.8</v>
      </c>
      <c r="F26" s="94" t="s">
        <v>1146</v>
      </c>
      <c r="G26" s="127">
        <v>5473</v>
      </c>
      <c r="H26" s="127">
        <f t="shared" si="3"/>
        <v>4378.4000000000005</v>
      </c>
      <c r="I26" s="127">
        <v>4378</v>
      </c>
      <c r="J26" s="128">
        <f t="shared" ref="J26:J29" si="4">IF(I26/H26&gt;=1,1,IF(I26/H26&lt;1,I26/H26))</f>
        <v>0.99990864242645705</v>
      </c>
      <c r="K26" s="3"/>
      <c r="L26" s="3"/>
      <c r="M26" s="3"/>
      <c r="N26" s="3"/>
      <c r="O26" s="3"/>
      <c r="P26" s="3"/>
      <c r="Q26" s="3"/>
      <c r="R26" s="3"/>
      <c r="S26" s="3"/>
      <c r="T26" s="3"/>
      <c r="U26" s="3"/>
      <c r="V26" s="3"/>
      <c r="W26" s="96"/>
    </row>
    <row r="27" spans="1:23" ht="29.25" customHeight="1" x14ac:dyDescent="0.35">
      <c r="A27" s="97"/>
      <c r="B27" s="26" t="s">
        <v>58</v>
      </c>
      <c r="C27" s="23" t="s">
        <v>1150</v>
      </c>
      <c r="D27" s="22" t="s">
        <v>1152</v>
      </c>
      <c r="E27" s="128">
        <v>0.03</v>
      </c>
      <c r="F27" s="94" t="s">
        <v>1043</v>
      </c>
      <c r="G27" s="127">
        <v>1149</v>
      </c>
      <c r="H27" s="127">
        <f t="shared" si="3"/>
        <v>34.47</v>
      </c>
      <c r="I27" s="127">
        <v>34</v>
      </c>
      <c r="J27" s="128">
        <f t="shared" si="4"/>
        <v>0.98636495503336241</v>
      </c>
      <c r="K27" s="3"/>
      <c r="L27" s="3"/>
      <c r="M27" s="3"/>
      <c r="N27" s="3"/>
      <c r="O27" s="3"/>
      <c r="P27" s="3"/>
      <c r="Q27" s="3"/>
      <c r="R27" s="3"/>
      <c r="S27" s="3"/>
      <c r="T27" s="3"/>
      <c r="U27" s="3"/>
      <c r="V27" s="3"/>
      <c r="W27" s="96"/>
    </row>
    <row r="28" spans="1:23" ht="32.25" customHeight="1" x14ac:dyDescent="0.35">
      <c r="A28" s="97"/>
      <c r="B28" s="26" t="s">
        <v>201</v>
      </c>
      <c r="C28" s="23" t="s">
        <v>1150</v>
      </c>
      <c r="D28" s="22" t="s">
        <v>1153</v>
      </c>
      <c r="E28" s="128">
        <v>0.8</v>
      </c>
      <c r="F28" s="94" t="s">
        <v>1043</v>
      </c>
      <c r="G28" s="127">
        <v>38</v>
      </c>
      <c r="H28" s="127">
        <f t="shared" si="3"/>
        <v>30.400000000000002</v>
      </c>
      <c r="I28" s="127">
        <v>31</v>
      </c>
      <c r="J28" s="128">
        <f t="shared" si="4"/>
        <v>1</v>
      </c>
      <c r="K28" s="3"/>
      <c r="L28" s="3"/>
      <c r="M28" s="3"/>
      <c r="N28" s="3"/>
      <c r="O28" s="3"/>
      <c r="P28" s="3"/>
      <c r="Q28" s="3"/>
      <c r="R28" s="3"/>
      <c r="S28" s="3"/>
      <c r="T28" s="3"/>
      <c r="U28" s="3"/>
      <c r="V28" s="3"/>
      <c r="W28" s="96"/>
    </row>
    <row r="29" spans="1:23" ht="62.25" customHeight="1" x14ac:dyDescent="0.35">
      <c r="A29" s="97"/>
      <c r="B29" s="26" t="s">
        <v>553</v>
      </c>
      <c r="C29" s="23" t="s">
        <v>1154</v>
      </c>
      <c r="D29" s="23" t="s">
        <v>1155</v>
      </c>
      <c r="E29" s="131">
        <v>0.25</v>
      </c>
      <c r="F29" s="94" t="s">
        <v>1043</v>
      </c>
      <c r="G29" s="127">
        <v>3</v>
      </c>
      <c r="H29" s="127">
        <f t="shared" si="3"/>
        <v>0.75</v>
      </c>
      <c r="I29" s="127">
        <v>2</v>
      </c>
      <c r="J29" s="128">
        <f t="shared" si="4"/>
        <v>1</v>
      </c>
      <c r="K29" s="3"/>
      <c r="L29" s="3"/>
      <c r="M29" s="3"/>
      <c r="N29" s="3"/>
      <c r="O29" s="3"/>
      <c r="P29" s="3"/>
      <c r="Q29" s="3"/>
      <c r="R29" s="3"/>
      <c r="S29" s="3"/>
      <c r="T29" s="3"/>
      <c r="U29" s="3"/>
      <c r="V29" s="3"/>
      <c r="W29" s="96"/>
    </row>
    <row r="30" spans="1:23" ht="24" customHeight="1" x14ac:dyDescent="0.35">
      <c r="A30" s="137" t="s">
        <v>1156</v>
      </c>
      <c r="B30" s="308"/>
      <c r="C30" s="308"/>
      <c r="D30" s="308"/>
      <c r="E30" s="20"/>
      <c r="F30" s="139"/>
      <c r="G30" s="141"/>
      <c r="H30" s="141"/>
      <c r="I30" s="141"/>
      <c r="J30" s="142">
        <f>SUM(J31:J33)/3</f>
        <v>1</v>
      </c>
      <c r="K30" s="3"/>
      <c r="L30" s="3"/>
      <c r="M30" s="3"/>
      <c r="N30" s="3"/>
      <c r="O30" s="3"/>
      <c r="P30" s="3"/>
      <c r="Q30" s="3"/>
      <c r="R30" s="3"/>
      <c r="S30" s="3"/>
      <c r="T30" s="3"/>
      <c r="U30" s="3"/>
      <c r="V30" s="3"/>
      <c r="W30" s="96"/>
    </row>
    <row r="31" spans="1:23" ht="43.5" customHeight="1" x14ac:dyDescent="0.35">
      <c r="A31" s="97"/>
      <c r="B31" s="21" t="s">
        <v>23</v>
      </c>
      <c r="C31" s="22" t="s">
        <v>1157</v>
      </c>
      <c r="D31" s="22" t="s">
        <v>1158</v>
      </c>
      <c r="E31" s="128">
        <v>0.5</v>
      </c>
      <c r="F31" s="23" t="s">
        <v>1159</v>
      </c>
      <c r="G31" s="127">
        <v>64</v>
      </c>
      <c r="H31" s="127">
        <f t="shared" ref="H31:H33" si="5">G31*E31</f>
        <v>32</v>
      </c>
      <c r="I31" s="127">
        <v>64</v>
      </c>
      <c r="J31" s="128">
        <f t="shared" ref="J31:J33" si="6">IF(I31/H31&gt;=1,1,IF(I31/H31&lt;1,I31/H31))</f>
        <v>1</v>
      </c>
      <c r="K31" s="3"/>
      <c r="L31" s="3"/>
      <c r="M31" s="3"/>
      <c r="N31" s="3"/>
      <c r="O31" s="3"/>
      <c r="P31" s="3"/>
      <c r="Q31" s="3"/>
      <c r="R31" s="3"/>
      <c r="S31" s="3"/>
      <c r="T31" s="3"/>
      <c r="U31" s="3"/>
      <c r="V31" s="3"/>
      <c r="W31" s="96"/>
    </row>
    <row r="32" spans="1:23" ht="66.75" customHeight="1" x14ac:dyDescent="0.35">
      <c r="A32" s="97"/>
      <c r="B32" s="21" t="s">
        <v>32</v>
      </c>
      <c r="C32" s="22" t="s">
        <v>1157</v>
      </c>
      <c r="D32" s="22" t="s">
        <v>1160</v>
      </c>
      <c r="E32" s="128">
        <v>1</v>
      </c>
      <c r="F32" s="23" t="s">
        <v>1053</v>
      </c>
      <c r="G32" s="135">
        <v>969</v>
      </c>
      <c r="H32" s="127">
        <f t="shared" si="5"/>
        <v>969</v>
      </c>
      <c r="I32" s="127">
        <v>969</v>
      </c>
      <c r="J32" s="128">
        <f t="shared" si="6"/>
        <v>1</v>
      </c>
      <c r="K32" s="3"/>
      <c r="L32" s="3"/>
      <c r="M32" s="3"/>
      <c r="N32" s="3"/>
      <c r="O32" s="3"/>
      <c r="P32" s="3"/>
      <c r="Q32" s="3"/>
      <c r="R32" s="3"/>
      <c r="S32" s="3"/>
      <c r="T32" s="3"/>
      <c r="U32" s="3"/>
      <c r="V32" s="3"/>
      <c r="W32" s="96"/>
    </row>
    <row r="33" spans="1:23" ht="56.25" customHeight="1" x14ac:dyDescent="0.35">
      <c r="A33" s="97"/>
      <c r="B33" s="21" t="s">
        <v>39</v>
      </c>
      <c r="C33" s="22" t="s">
        <v>1161</v>
      </c>
      <c r="D33" s="22" t="s">
        <v>1162</v>
      </c>
      <c r="E33" s="128">
        <v>0.6</v>
      </c>
      <c r="F33" s="23" t="s">
        <v>1163</v>
      </c>
      <c r="G33" s="127">
        <v>5</v>
      </c>
      <c r="H33" s="127">
        <f t="shared" si="5"/>
        <v>3</v>
      </c>
      <c r="I33" s="127">
        <v>5</v>
      </c>
      <c r="J33" s="128">
        <f t="shared" si="6"/>
        <v>1</v>
      </c>
      <c r="K33" s="3"/>
      <c r="L33" s="3"/>
      <c r="M33" s="3"/>
      <c r="N33" s="3"/>
      <c r="O33" s="3"/>
      <c r="P33" s="3"/>
      <c r="Q33" s="3"/>
      <c r="R33" s="3"/>
      <c r="S33" s="3"/>
      <c r="T33" s="3"/>
      <c r="U33" s="3"/>
      <c r="V33" s="3"/>
      <c r="W33" s="96"/>
    </row>
    <row r="34" spans="1:23" ht="26.25" customHeight="1" x14ac:dyDescent="0.35">
      <c r="A34" s="137" t="s">
        <v>1164</v>
      </c>
      <c r="B34" s="308"/>
      <c r="C34" s="308"/>
      <c r="D34" s="308"/>
      <c r="E34" s="20"/>
      <c r="F34" s="139"/>
      <c r="G34" s="141"/>
      <c r="H34" s="141"/>
      <c r="I34" s="141"/>
      <c r="J34" s="142" t="e">
        <f>SUM(J35)</f>
        <v>#DIV/0!</v>
      </c>
      <c r="K34" s="3"/>
      <c r="L34" s="3"/>
      <c r="M34" s="3"/>
      <c r="N34" s="3"/>
      <c r="O34" s="3"/>
      <c r="P34" s="3"/>
      <c r="Q34" s="3"/>
      <c r="R34" s="3"/>
      <c r="S34" s="3"/>
      <c r="T34" s="3"/>
      <c r="U34" s="3"/>
      <c r="V34" s="3"/>
      <c r="W34" s="96"/>
    </row>
    <row r="35" spans="1:23" ht="49.5" customHeight="1" x14ac:dyDescent="0.35">
      <c r="A35" s="97"/>
      <c r="B35" s="26" t="s">
        <v>23</v>
      </c>
      <c r="C35" s="23" t="s">
        <v>1165</v>
      </c>
      <c r="D35" s="23" t="s">
        <v>1166</v>
      </c>
      <c r="E35" s="128">
        <v>1</v>
      </c>
      <c r="F35" s="177" t="s">
        <v>1053</v>
      </c>
      <c r="G35" s="127">
        <v>0</v>
      </c>
      <c r="H35" s="127">
        <f>G35*E35</f>
        <v>0</v>
      </c>
      <c r="I35" s="127">
        <v>0</v>
      </c>
      <c r="J35" s="128" t="e">
        <f>IF(I35/H35&gt;=1,1,IF(I35/H35&lt;1,I35/H35))</f>
        <v>#DIV/0!</v>
      </c>
      <c r="K35" s="3"/>
      <c r="L35" s="3"/>
      <c r="M35" s="3"/>
      <c r="N35" s="3"/>
      <c r="O35" s="3"/>
      <c r="P35" s="3"/>
      <c r="Q35" s="3"/>
      <c r="R35" s="3"/>
      <c r="S35" s="3"/>
      <c r="T35" s="3"/>
      <c r="U35" s="3"/>
      <c r="V35" s="3"/>
      <c r="W35" s="96"/>
    </row>
    <row r="36" spans="1:23" ht="27" customHeight="1" x14ac:dyDescent="0.35">
      <c r="A36" s="137" t="s">
        <v>1167</v>
      </c>
      <c r="B36" s="308"/>
      <c r="C36" s="308"/>
      <c r="D36" s="308"/>
      <c r="E36" s="20"/>
      <c r="F36" s="139"/>
      <c r="G36" s="141"/>
      <c r="H36" s="141"/>
      <c r="I36" s="141"/>
      <c r="J36" s="142">
        <f>SUM(J37:J38)/2</f>
        <v>0.5</v>
      </c>
      <c r="K36" s="3"/>
      <c r="L36" s="3"/>
      <c r="M36" s="3"/>
      <c r="N36" s="3"/>
      <c r="O36" s="3"/>
      <c r="P36" s="3"/>
      <c r="Q36" s="3"/>
      <c r="R36" s="3"/>
      <c r="S36" s="3"/>
      <c r="T36" s="3"/>
      <c r="U36" s="3"/>
      <c r="V36" s="3"/>
      <c r="W36" s="96"/>
    </row>
    <row r="37" spans="1:23" ht="45" customHeight="1" x14ac:dyDescent="0.35">
      <c r="A37" s="97"/>
      <c r="B37" s="166" t="s">
        <v>23</v>
      </c>
      <c r="C37" s="168" t="s">
        <v>740</v>
      </c>
      <c r="D37" s="168" t="s">
        <v>1168</v>
      </c>
      <c r="E37" s="166" t="s">
        <v>1169</v>
      </c>
      <c r="F37" s="310" t="s">
        <v>1043</v>
      </c>
      <c r="G37" s="127">
        <v>4</v>
      </c>
      <c r="H37" s="170">
        <f>G37*1</f>
        <v>4</v>
      </c>
      <c r="I37" s="127">
        <v>4</v>
      </c>
      <c r="J37" s="245">
        <f>I37/H37</f>
        <v>1</v>
      </c>
      <c r="K37" s="172" t="s">
        <v>858</v>
      </c>
      <c r="L37" s="3"/>
      <c r="M37" s="3"/>
      <c r="N37" s="3"/>
      <c r="O37" s="3"/>
      <c r="P37" s="3"/>
      <c r="Q37" s="3"/>
      <c r="R37" s="3"/>
      <c r="S37" s="3"/>
      <c r="T37" s="3"/>
      <c r="U37" s="3"/>
      <c r="V37" s="3"/>
      <c r="W37" s="96"/>
    </row>
    <row r="38" spans="1:23" ht="38.25" customHeight="1" x14ac:dyDescent="0.35">
      <c r="A38" s="97"/>
      <c r="B38" s="26" t="s">
        <v>32</v>
      </c>
      <c r="C38" s="23" t="s">
        <v>740</v>
      </c>
      <c r="D38" s="23" t="s">
        <v>1170</v>
      </c>
      <c r="E38" s="131">
        <v>1</v>
      </c>
      <c r="F38" s="132" t="s">
        <v>1171</v>
      </c>
      <c r="G38" s="127">
        <v>4</v>
      </c>
      <c r="H38" s="127">
        <f>G38*E38</f>
        <v>4</v>
      </c>
      <c r="I38" s="127">
        <v>0</v>
      </c>
      <c r="J38" s="128">
        <f>IF(I38/H38&gt;=1,1,IF(I38/H38&lt;1,I38/H38))</f>
        <v>0</v>
      </c>
      <c r="K38" s="3"/>
      <c r="L38" s="3"/>
      <c r="M38" s="3"/>
      <c r="N38" s="3"/>
      <c r="O38" s="3"/>
      <c r="P38" s="3"/>
      <c r="Q38" s="3"/>
      <c r="R38" s="3"/>
      <c r="S38" s="3"/>
      <c r="T38" s="3"/>
      <c r="U38" s="3"/>
      <c r="V38" s="3"/>
      <c r="W38" s="96"/>
    </row>
    <row r="39" spans="1:23" ht="28.5" customHeight="1" x14ac:dyDescent="0.35">
      <c r="A39" s="137" t="s">
        <v>1172</v>
      </c>
      <c r="B39" s="308"/>
      <c r="C39" s="308"/>
      <c r="D39" s="308"/>
      <c r="E39" s="20"/>
      <c r="F39" s="139"/>
      <c r="G39" s="141"/>
      <c r="H39" s="141"/>
      <c r="I39" s="141"/>
      <c r="J39" s="142" t="e">
        <f>SUM(J40)</f>
        <v>#DIV/0!</v>
      </c>
      <c r="K39" s="3"/>
      <c r="L39" s="3"/>
      <c r="M39" s="3"/>
      <c r="N39" s="3"/>
      <c r="O39" s="3"/>
      <c r="P39" s="3"/>
      <c r="Q39" s="3"/>
      <c r="R39" s="3"/>
      <c r="S39" s="3"/>
      <c r="T39" s="3"/>
      <c r="U39" s="3"/>
      <c r="V39" s="3"/>
      <c r="W39" s="96"/>
    </row>
    <row r="40" spans="1:23" ht="54" customHeight="1" x14ac:dyDescent="0.35">
      <c r="A40" s="97"/>
      <c r="B40" s="26" t="s">
        <v>23</v>
      </c>
      <c r="C40" s="97" t="s">
        <v>1173</v>
      </c>
      <c r="D40" s="22" t="s">
        <v>1174</v>
      </c>
      <c r="E40" s="131">
        <v>1</v>
      </c>
      <c r="F40" s="132" t="s">
        <v>1175</v>
      </c>
      <c r="G40" s="127">
        <v>0</v>
      </c>
      <c r="H40" s="127">
        <f>G40*E40</f>
        <v>0</v>
      </c>
      <c r="I40" s="127">
        <v>0</v>
      </c>
      <c r="J40" s="128" t="e">
        <f>IF(I40/H40&gt;=1,1,IF(I40/H40&lt;1,I40/H40))</f>
        <v>#DIV/0!</v>
      </c>
      <c r="K40" s="3"/>
      <c r="L40" s="3"/>
      <c r="M40" s="3"/>
      <c r="N40" s="3"/>
      <c r="O40" s="3"/>
      <c r="P40" s="3"/>
      <c r="Q40" s="3"/>
      <c r="R40" s="3"/>
      <c r="S40" s="3"/>
      <c r="T40" s="3"/>
      <c r="U40" s="3"/>
      <c r="V40" s="3"/>
      <c r="W40" s="96"/>
    </row>
    <row r="41" spans="1:23" ht="15.75" customHeight="1" x14ac:dyDescent="0.35">
      <c r="A41" s="3"/>
      <c r="B41" s="5"/>
      <c r="C41" s="3"/>
      <c r="D41" s="3"/>
      <c r="E41" s="3"/>
      <c r="F41" s="3"/>
      <c r="G41" s="3"/>
      <c r="H41" s="3"/>
      <c r="I41" s="3"/>
      <c r="J41" s="3"/>
      <c r="K41" s="3"/>
      <c r="L41" s="3"/>
      <c r="M41" s="3"/>
      <c r="N41" s="3"/>
      <c r="O41" s="3"/>
      <c r="P41" s="3"/>
      <c r="Q41" s="3"/>
      <c r="R41" s="3"/>
      <c r="S41" s="3"/>
      <c r="T41" s="3"/>
      <c r="U41" s="3"/>
      <c r="V41" s="3"/>
      <c r="W41" s="96"/>
    </row>
    <row r="42" spans="1:23" ht="15.75" customHeight="1" x14ac:dyDescent="0.35">
      <c r="A42" s="3"/>
      <c r="B42" s="186"/>
      <c r="C42" s="187" t="s">
        <v>1176</v>
      </c>
      <c r="D42" s="188"/>
      <c r="E42" s="189"/>
      <c r="F42" s="188"/>
      <c r="G42" s="188"/>
      <c r="H42" s="188"/>
      <c r="I42" s="188"/>
      <c r="J42" s="188"/>
      <c r="K42" s="3"/>
      <c r="L42" s="3"/>
      <c r="M42" s="3"/>
      <c r="N42" s="3"/>
      <c r="O42" s="3"/>
      <c r="P42" s="3"/>
      <c r="Q42" s="3"/>
      <c r="R42" s="3"/>
      <c r="S42" s="3"/>
      <c r="T42" s="3"/>
      <c r="U42" s="3"/>
      <c r="V42" s="3"/>
      <c r="W42" s="96"/>
    </row>
    <row r="43" spans="1:23" ht="15.75" customHeight="1" x14ac:dyDescent="0.35">
      <c r="A43" s="3"/>
      <c r="B43" s="186"/>
      <c r="C43" s="7" t="s">
        <v>753</v>
      </c>
      <c r="D43" s="7" t="s">
        <v>921</v>
      </c>
      <c r="E43" s="311"/>
      <c r="F43" s="188"/>
      <c r="G43" s="188"/>
      <c r="H43" s="188"/>
      <c r="I43" s="188"/>
      <c r="J43" s="188"/>
      <c r="K43" s="3"/>
      <c r="L43" s="3"/>
      <c r="M43" s="3"/>
      <c r="N43" s="3"/>
      <c r="O43" s="3"/>
      <c r="P43" s="3"/>
      <c r="Q43" s="3"/>
      <c r="R43" s="3"/>
      <c r="S43" s="3"/>
      <c r="T43" s="3"/>
      <c r="U43" s="3"/>
      <c r="V43" s="3"/>
      <c r="W43" s="96"/>
    </row>
    <row r="44" spans="1:23" ht="15.75" customHeight="1" x14ac:dyDescent="0.35">
      <c r="A44" s="3"/>
      <c r="B44" s="186"/>
      <c r="C44" s="7" t="s">
        <v>754</v>
      </c>
      <c r="D44" s="7" t="s">
        <v>922</v>
      </c>
      <c r="E44" s="191"/>
      <c r="F44" s="188"/>
      <c r="G44" s="188"/>
      <c r="H44" s="188"/>
      <c r="I44" s="188"/>
      <c r="J44" s="188"/>
      <c r="K44" s="3"/>
      <c r="L44" s="3"/>
      <c r="M44" s="3"/>
      <c r="N44" s="3"/>
      <c r="O44" s="3"/>
      <c r="P44" s="3"/>
      <c r="Q44" s="3"/>
      <c r="R44" s="3"/>
      <c r="S44" s="3"/>
      <c r="T44" s="3"/>
      <c r="U44" s="3"/>
      <c r="V44" s="3"/>
      <c r="W44" s="96"/>
    </row>
    <row r="45" spans="1:23" ht="15.75" customHeight="1" x14ac:dyDescent="0.35">
      <c r="A45" s="3"/>
      <c r="B45" s="186"/>
      <c r="C45" s="7" t="s">
        <v>755</v>
      </c>
      <c r="D45" s="7" t="s">
        <v>923</v>
      </c>
      <c r="E45" s="311"/>
      <c r="F45" s="188"/>
      <c r="G45" s="188"/>
      <c r="H45" s="188"/>
      <c r="I45" s="188"/>
      <c r="J45" s="188"/>
      <c r="K45" s="3"/>
      <c r="L45" s="3"/>
      <c r="M45" s="3"/>
      <c r="N45" s="3"/>
      <c r="O45" s="3"/>
      <c r="P45" s="3"/>
      <c r="Q45" s="3"/>
      <c r="R45" s="3"/>
      <c r="S45" s="3"/>
      <c r="T45" s="3"/>
      <c r="U45" s="3"/>
      <c r="V45" s="3"/>
      <c r="W45" s="96"/>
    </row>
    <row r="46" spans="1:23" ht="15.75" customHeight="1" x14ac:dyDescent="0.35">
      <c r="A46" s="3"/>
      <c r="B46" s="186"/>
      <c r="C46" s="188"/>
      <c r="D46" s="188"/>
      <c r="E46" s="189"/>
      <c r="F46" s="188"/>
      <c r="G46" s="188"/>
      <c r="H46" s="188"/>
      <c r="I46" s="188"/>
      <c r="J46" s="188"/>
      <c r="K46" s="3"/>
      <c r="L46" s="3"/>
      <c r="M46" s="3"/>
      <c r="N46" s="3"/>
      <c r="O46" s="3"/>
      <c r="P46" s="3"/>
      <c r="Q46" s="3"/>
      <c r="R46" s="3"/>
      <c r="S46" s="3"/>
      <c r="T46" s="3"/>
      <c r="U46" s="3"/>
      <c r="V46" s="3"/>
      <c r="W46" s="96"/>
    </row>
    <row r="47" spans="1:23" ht="15.75" customHeight="1" x14ac:dyDescent="0.35">
      <c r="A47" s="3"/>
      <c r="B47" s="185" t="s">
        <v>924</v>
      </c>
      <c r="C47" s="192" t="s">
        <v>925</v>
      </c>
      <c r="D47" s="188"/>
      <c r="E47" s="188"/>
      <c r="F47" s="192"/>
      <c r="G47" s="192"/>
      <c r="H47" s="192"/>
      <c r="I47" s="192"/>
      <c r="J47" s="192"/>
      <c r="K47" s="3"/>
      <c r="L47" s="3"/>
      <c r="M47" s="3"/>
      <c r="N47" s="3"/>
      <c r="O47" s="3"/>
      <c r="P47" s="3"/>
      <c r="Q47" s="3"/>
      <c r="R47" s="3"/>
      <c r="S47" s="3"/>
      <c r="T47" s="3"/>
      <c r="U47" s="3"/>
      <c r="V47" s="3"/>
      <c r="W47" s="96"/>
    </row>
    <row r="48" spans="1:23" ht="15.75" customHeight="1" x14ac:dyDescent="0.35">
      <c r="A48" s="3"/>
      <c r="B48" s="193">
        <v>2</v>
      </c>
      <c r="C48" s="351" t="s">
        <v>1177</v>
      </c>
      <c r="D48" s="340"/>
      <c r="E48" s="340"/>
      <c r="F48" s="340"/>
      <c r="G48" s="340"/>
      <c r="H48" s="340"/>
      <c r="I48" s="340"/>
      <c r="J48" s="333"/>
      <c r="K48" s="3"/>
      <c r="L48" s="3"/>
      <c r="M48" s="3"/>
      <c r="N48" s="3"/>
      <c r="O48" s="3"/>
      <c r="P48" s="3"/>
      <c r="Q48" s="3"/>
      <c r="R48" s="3"/>
      <c r="S48" s="3"/>
      <c r="T48" s="3"/>
      <c r="U48" s="3"/>
      <c r="V48" s="3"/>
      <c r="W48" s="96"/>
    </row>
    <row r="49" spans="1:23" ht="15.75" customHeight="1" x14ac:dyDescent="0.35">
      <c r="A49" s="3"/>
      <c r="B49" s="193">
        <v>3</v>
      </c>
      <c r="C49" s="194" t="s">
        <v>1178</v>
      </c>
      <c r="D49" s="192"/>
      <c r="E49" s="192"/>
      <c r="F49" s="192"/>
      <c r="G49" s="192"/>
      <c r="H49" s="192"/>
      <c r="I49" s="192"/>
      <c r="J49" s="192"/>
      <c r="K49" s="3"/>
      <c r="L49" s="3"/>
      <c r="M49" s="3"/>
      <c r="N49" s="3"/>
      <c r="O49" s="3"/>
      <c r="P49" s="3"/>
      <c r="Q49" s="3"/>
      <c r="R49" s="3"/>
      <c r="S49" s="3"/>
      <c r="T49" s="3"/>
      <c r="U49" s="3"/>
      <c r="V49" s="3"/>
      <c r="W49" s="96"/>
    </row>
    <row r="50" spans="1:23" ht="15.75" customHeight="1" x14ac:dyDescent="0.35">
      <c r="A50" s="3"/>
      <c r="B50" s="193">
        <v>4</v>
      </c>
      <c r="C50" s="194" t="s">
        <v>1179</v>
      </c>
      <c r="D50" s="192"/>
      <c r="E50" s="192"/>
      <c r="F50" s="192"/>
      <c r="G50" s="192"/>
      <c r="H50" s="192"/>
      <c r="I50" s="192"/>
      <c r="J50" s="192"/>
      <c r="K50" s="3"/>
      <c r="L50" s="3"/>
      <c r="M50" s="3"/>
      <c r="N50" s="3"/>
      <c r="O50" s="3"/>
      <c r="P50" s="3"/>
      <c r="Q50" s="3"/>
      <c r="R50" s="3"/>
      <c r="S50" s="3"/>
      <c r="T50" s="3"/>
      <c r="U50" s="3"/>
      <c r="V50" s="3"/>
      <c r="W50" s="96"/>
    </row>
    <row r="51" spans="1:23" ht="15.75" customHeight="1" x14ac:dyDescent="0.35">
      <c r="A51" s="3"/>
      <c r="B51" s="193">
        <v>5</v>
      </c>
      <c r="C51" s="194" t="s">
        <v>1180</v>
      </c>
      <c r="D51" s="192"/>
      <c r="E51" s="192"/>
      <c r="F51" s="192"/>
      <c r="G51" s="192"/>
      <c r="H51" s="192"/>
      <c r="I51" s="192"/>
      <c r="J51" s="192"/>
      <c r="K51" s="3"/>
      <c r="L51" s="3"/>
      <c r="M51" s="3"/>
      <c r="N51" s="3"/>
      <c r="O51" s="3"/>
      <c r="P51" s="3"/>
      <c r="Q51" s="3"/>
      <c r="R51" s="3"/>
      <c r="S51" s="3"/>
      <c r="T51" s="3"/>
      <c r="U51" s="3"/>
      <c r="V51" s="3"/>
      <c r="W51" s="96"/>
    </row>
    <row r="52" spans="1:23" ht="15.75" customHeight="1" x14ac:dyDescent="0.35">
      <c r="A52" s="3"/>
      <c r="B52" s="193">
        <v>6</v>
      </c>
      <c r="C52" s="194" t="s">
        <v>1181</v>
      </c>
      <c r="D52" s="192"/>
      <c r="E52" s="192"/>
      <c r="F52" s="192"/>
      <c r="G52" s="192"/>
      <c r="H52" s="192"/>
      <c r="I52" s="192"/>
      <c r="J52" s="192"/>
      <c r="K52" s="3"/>
      <c r="L52" s="3"/>
      <c r="M52" s="3"/>
      <c r="N52" s="3"/>
      <c r="O52" s="3"/>
      <c r="P52" s="3"/>
      <c r="Q52" s="3"/>
      <c r="R52" s="3"/>
      <c r="S52" s="3"/>
      <c r="T52" s="3"/>
      <c r="U52" s="3"/>
      <c r="V52" s="3"/>
      <c r="W52" s="96"/>
    </row>
    <row r="53" spans="1:23" ht="15.75" customHeight="1" x14ac:dyDescent="0.35">
      <c r="A53" s="3"/>
      <c r="B53" s="193">
        <v>7</v>
      </c>
      <c r="C53" s="351" t="s">
        <v>1182</v>
      </c>
      <c r="D53" s="340"/>
      <c r="E53" s="340"/>
      <c r="F53" s="340"/>
      <c r="G53" s="340"/>
      <c r="H53" s="340"/>
      <c r="I53" s="340"/>
      <c r="J53" s="333"/>
      <c r="K53" s="3"/>
      <c r="L53" s="3"/>
      <c r="M53" s="3"/>
      <c r="N53" s="3"/>
      <c r="O53" s="3"/>
      <c r="P53" s="3"/>
      <c r="Q53" s="3"/>
      <c r="R53" s="3"/>
      <c r="S53" s="3"/>
      <c r="T53" s="3"/>
      <c r="U53" s="3"/>
      <c r="V53" s="3"/>
      <c r="W53" s="96"/>
    </row>
    <row r="54" spans="1:23" ht="15.75" customHeight="1" x14ac:dyDescent="0.35">
      <c r="A54" s="3"/>
      <c r="B54" s="193">
        <v>8</v>
      </c>
      <c r="C54" s="194" t="s">
        <v>1183</v>
      </c>
      <c r="D54" s="188"/>
      <c r="E54" s="188"/>
      <c r="F54" s="188"/>
      <c r="G54" s="188"/>
      <c r="H54" s="188"/>
      <c r="I54" s="188"/>
      <c r="J54" s="188"/>
      <c r="K54" s="3"/>
      <c r="L54" s="3"/>
      <c r="M54" s="3"/>
      <c r="N54" s="3"/>
      <c r="O54" s="3"/>
      <c r="P54" s="3"/>
      <c r="Q54" s="3"/>
      <c r="R54" s="3"/>
      <c r="S54" s="3"/>
      <c r="T54" s="3"/>
      <c r="U54" s="3"/>
      <c r="V54" s="3"/>
      <c r="W54" s="96"/>
    </row>
    <row r="55" spans="1:23" ht="15.75" customHeight="1" x14ac:dyDescent="0.35">
      <c r="A55" s="3"/>
      <c r="B55" s="193">
        <v>9</v>
      </c>
      <c r="C55" s="194" t="s">
        <v>1184</v>
      </c>
      <c r="D55" s="188"/>
      <c r="E55" s="188"/>
      <c r="F55" s="188"/>
      <c r="G55" s="188"/>
      <c r="H55" s="188"/>
      <c r="I55" s="188"/>
      <c r="J55" s="188"/>
      <c r="K55" s="3"/>
      <c r="L55" s="3"/>
      <c r="M55" s="3"/>
      <c r="N55" s="3"/>
      <c r="O55" s="3"/>
      <c r="P55" s="3"/>
      <c r="Q55" s="3"/>
      <c r="R55" s="3"/>
      <c r="S55" s="3"/>
      <c r="T55" s="3"/>
      <c r="U55" s="3"/>
      <c r="V55" s="3"/>
      <c r="W55" s="96"/>
    </row>
    <row r="56" spans="1:23" ht="15.75" customHeight="1" x14ac:dyDescent="0.35">
      <c r="A56" s="3"/>
      <c r="B56" s="5"/>
      <c r="C56" s="3"/>
      <c r="D56" s="3"/>
      <c r="E56" s="3"/>
      <c r="F56" s="3"/>
      <c r="G56" s="3"/>
      <c r="H56" s="3"/>
      <c r="I56" s="3"/>
      <c r="J56" s="3"/>
      <c r="K56" s="3"/>
      <c r="L56" s="3"/>
      <c r="M56" s="3"/>
      <c r="N56" s="3"/>
      <c r="O56" s="3"/>
      <c r="P56" s="3"/>
      <c r="Q56" s="3"/>
      <c r="R56" s="3"/>
      <c r="S56" s="3"/>
      <c r="T56" s="3"/>
      <c r="U56" s="3"/>
      <c r="V56" s="3"/>
      <c r="W56" s="96"/>
    </row>
    <row r="57" spans="1:23" ht="15.75" customHeight="1" x14ac:dyDescent="0.35">
      <c r="A57" s="3"/>
      <c r="B57" s="5"/>
      <c r="C57" s="3"/>
      <c r="D57" s="3"/>
      <c r="E57" s="3"/>
      <c r="F57" s="3"/>
      <c r="G57" s="3"/>
      <c r="H57" s="3"/>
      <c r="I57" s="3"/>
      <c r="J57" s="3"/>
      <c r="K57" s="3"/>
      <c r="L57" s="3"/>
      <c r="M57" s="3"/>
      <c r="N57" s="3"/>
      <c r="O57" s="3"/>
      <c r="P57" s="3"/>
      <c r="Q57" s="3"/>
      <c r="R57" s="3"/>
      <c r="S57" s="3"/>
      <c r="T57" s="3"/>
      <c r="U57" s="3"/>
      <c r="V57" s="3"/>
      <c r="W57" s="96"/>
    </row>
    <row r="58" spans="1:23" ht="15.75" customHeight="1" x14ac:dyDescent="0.35">
      <c r="A58" s="3"/>
      <c r="B58" s="5"/>
      <c r="C58" s="3"/>
      <c r="D58" s="3"/>
      <c r="E58" s="3"/>
      <c r="F58" s="3"/>
      <c r="G58" s="3"/>
      <c r="H58" s="3"/>
      <c r="I58" s="3"/>
      <c r="J58" s="3"/>
      <c r="K58" s="3"/>
      <c r="L58" s="3"/>
      <c r="M58" s="3"/>
      <c r="N58" s="3"/>
      <c r="O58" s="3"/>
      <c r="P58" s="3"/>
      <c r="Q58" s="3"/>
      <c r="R58" s="3"/>
      <c r="S58" s="3"/>
      <c r="T58" s="3"/>
      <c r="U58" s="3"/>
      <c r="V58" s="3"/>
      <c r="W58" s="96"/>
    </row>
    <row r="59" spans="1:23" ht="15.75" customHeight="1" x14ac:dyDescent="0.35">
      <c r="A59" s="3"/>
      <c r="B59" s="5"/>
      <c r="C59" s="3"/>
      <c r="D59" s="3"/>
      <c r="E59" s="3"/>
      <c r="F59" s="3"/>
      <c r="G59" s="3"/>
      <c r="H59" s="3"/>
      <c r="I59" s="3"/>
      <c r="J59" s="3"/>
      <c r="K59" s="3"/>
      <c r="L59" s="3"/>
      <c r="M59" s="3"/>
      <c r="N59" s="3"/>
      <c r="O59" s="3"/>
      <c r="P59" s="3"/>
      <c r="Q59" s="3"/>
      <c r="R59" s="3"/>
      <c r="S59" s="3"/>
      <c r="T59" s="3"/>
      <c r="U59" s="3"/>
      <c r="V59" s="3"/>
      <c r="W59" s="96"/>
    </row>
    <row r="60" spans="1:23" ht="15.75" customHeight="1" x14ac:dyDescent="0.35">
      <c r="A60" s="3"/>
      <c r="B60" s="5"/>
      <c r="C60" s="3"/>
      <c r="D60" s="3"/>
      <c r="E60" s="3"/>
      <c r="F60" s="3"/>
      <c r="G60" s="3"/>
      <c r="H60" s="3"/>
      <c r="I60" s="3"/>
      <c r="J60" s="3"/>
      <c r="K60" s="3"/>
      <c r="L60" s="3"/>
      <c r="M60" s="3"/>
      <c r="N60" s="3"/>
      <c r="O60" s="3"/>
      <c r="P60" s="3"/>
      <c r="Q60" s="3"/>
      <c r="R60" s="3"/>
      <c r="S60" s="3"/>
      <c r="T60" s="3"/>
      <c r="U60" s="3"/>
      <c r="V60" s="3"/>
      <c r="W60" s="96"/>
    </row>
    <row r="61" spans="1:23" ht="15.75" customHeight="1" x14ac:dyDescent="0.35">
      <c r="A61" s="3"/>
      <c r="B61" s="5"/>
      <c r="C61" s="3"/>
      <c r="D61" s="3"/>
      <c r="E61" s="3"/>
      <c r="F61" s="3"/>
      <c r="G61" s="3"/>
      <c r="H61" s="3"/>
      <c r="I61" s="3"/>
      <c r="J61" s="3"/>
      <c r="K61" s="3"/>
      <c r="L61" s="3"/>
      <c r="M61" s="3"/>
      <c r="N61" s="3"/>
      <c r="O61" s="3"/>
      <c r="P61" s="3"/>
      <c r="Q61" s="3"/>
      <c r="R61" s="3"/>
      <c r="S61" s="3"/>
      <c r="T61" s="3"/>
      <c r="U61" s="3"/>
      <c r="V61" s="3"/>
      <c r="W61" s="96"/>
    </row>
    <row r="62" spans="1:23" ht="15.75" customHeight="1" x14ac:dyDescent="0.35">
      <c r="A62" s="3"/>
      <c r="B62" s="5"/>
      <c r="C62" s="3"/>
      <c r="D62" s="3"/>
      <c r="E62" s="3"/>
      <c r="F62" s="3"/>
      <c r="G62" s="3"/>
      <c r="H62" s="3"/>
      <c r="I62" s="3"/>
      <c r="J62" s="3"/>
      <c r="K62" s="3"/>
      <c r="L62" s="3"/>
      <c r="M62" s="3"/>
      <c r="N62" s="3"/>
      <c r="O62" s="3"/>
      <c r="P62" s="3"/>
      <c r="Q62" s="3"/>
      <c r="R62" s="3"/>
      <c r="S62" s="3"/>
      <c r="T62" s="3"/>
      <c r="U62" s="3"/>
      <c r="V62" s="3"/>
      <c r="W62" s="96"/>
    </row>
    <row r="63" spans="1:23" ht="15.75" customHeight="1" x14ac:dyDescent="0.35">
      <c r="A63" s="3"/>
      <c r="B63" s="5"/>
      <c r="C63" s="3"/>
      <c r="D63" s="3"/>
      <c r="E63" s="3"/>
      <c r="F63" s="3"/>
      <c r="G63" s="3"/>
      <c r="H63" s="3"/>
      <c r="I63" s="3"/>
      <c r="J63" s="3"/>
      <c r="K63" s="3"/>
      <c r="L63" s="3"/>
      <c r="M63" s="3"/>
      <c r="N63" s="3"/>
      <c r="O63" s="3"/>
      <c r="P63" s="3"/>
      <c r="Q63" s="3"/>
      <c r="R63" s="3"/>
      <c r="S63" s="3"/>
      <c r="T63" s="3"/>
      <c r="U63" s="3"/>
      <c r="V63" s="3"/>
      <c r="W63" s="96"/>
    </row>
    <row r="64" spans="1:23" ht="15.75" customHeight="1" x14ac:dyDescent="0.35">
      <c r="A64" s="3"/>
      <c r="B64" s="5"/>
      <c r="C64" s="3"/>
      <c r="D64" s="3"/>
      <c r="E64" s="3"/>
      <c r="F64" s="3"/>
      <c r="G64" s="3"/>
      <c r="H64" s="3"/>
      <c r="I64" s="3"/>
      <c r="J64" s="3"/>
      <c r="K64" s="3"/>
      <c r="L64" s="3"/>
      <c r="M64" s="3"/>
      <c r="N64" s="3"/>
      <c r="O64" s="3"/>
      <c r="P64" s="3"/>
      <c r="Q64" s="3"/>
      <c r="R64" s="3"/>
      <c r="S64" s="3"/>
      <c r="T64" s="3"/>
      <c r="U64" s="3"/>
      <c r="V64" s="3"/>
      <c r="W64" s="96"/>
    </row>
    <row r="65" spans="1:23" ht="15.75" customHeight="1" x14ac:dyDescent="0.35">
      <c r="A65" s="3"/>
      <c r="B65" s="5"/>
      <c r="C65" s="3"/>
      <c r="D65" s="3"/>
      <c r="E65" s="3"/>
      <c r="F65" s="3"/>
      <c r="G65" s="3"/>
      <c r="H65" s="3"/>
      <c r="I65" s="3"/>
      <c r="J65" s="3"/>
      <c r="K65" s="3"/>
      <c r="L65" s="3"/>
      <c r="M65" s="3"/>
      <c r="N65" s="3"/>
      <c r="O65" s="3"/>
      <c r="P65" s="3"/>
      <c r="Q65" s="3"/>
      <c r="R65" s="3"/>
      <c r="S65" s="3"/>
      <c r="T65" s="3"/>
      <c r="U65" s="3"/>
      <c r="V65" s="3"/>
      <c r="W65" s="96"/>
    </row>
    <row r="66" spans="1:23" ht="15.75" customHeight="1" x14ac:dyDescent="0.35">
      <c r="A66" s="3"/>
      <c r="B66" s="5"/>
      <c r="C66" s="3"/>
      <c r="D66" s="3"/>
      <c r="E66" s="3"/>
      <c r="F66" s="3"/>
      <c r="G66" s="3"/>
      <c r="H66" s="3"/>
      <c r="I66" s="3"/>
      <c r="J66" s="3"/>
      <c r="K66" s="3"/>
      <c r="L66" s="3"/>
      <c r="M66" s="3"/>
      <c r="N66" s="3"/>
      <c r="O66" s="3"/>
      <c r="P66" s="3"/>
      <c r="Q66" s="3"/>
      <c r="R66" s="3"/>
      <c r="S66" s="3"/>
      <c r="T66" s="3"/>
      <c r="U66" s="3"/>
      <c r="V66" s="3"/>
      <c r="W66" s="96"/>
    </row>
    <row r="67" spans="1:23" ht="15.75" customHeight="1" x14ac:dyDescent="0.35">
      <c r="A67" s="3"/>
      <c r="B67" s="5"/>
      <c r="C67" s="3"/>
      <c r="D67" s="3"/>
      <c r="E67" s="3"/>
      <c r="F67" s="3"/>
      <c r="G67" s="3"/>
      <c r="H67" s="3"/>
      <c r="I67" s="3"/>
      <c r="J67" s="3"/>
      <c r="K67" s="3"/>
      <c r="L67" s="3"/>
      <c r="M67" s="3"/>
      <c r="N67" s="3"/>
      <c r="O67" s="3"/>
      <c r="P67" s="3"/>
      <c r="Q67" s="3"/>
      <c r="R67" s="3"/>
      <c r="S67" s="3"/>
      <c r="T67" s="3"/>
      <c r="U67" s="3"/>
      <c r="V67" s="3"/>
      <c r="W67" s="96"/>
    </row>
    <row r="68" spans="1:23" ht="15.75" customHeight="1" x14ac:dyDescent="0.35">
      <c r="A68" s="3"/>
      <c r="B68" s="5"/>
      <c r="C68" s="3"/>
      <c r="D68" s="3"/>
      <c r="E68" s="3"/>
      <c r="F68" s="3"/>
      <c r="G68" s="3"/>
      <c r="H68" s="3"/>
      <c r="I68" s="3"/>
      <c r="J68" s="3"/>
      <c r="K68" s="3"/>
      <c r="L68" s="3"/>
      <c r="M68" s="3"/>
      <c r="N68" s="3"/>
      <c r="O68" s="3"/>
      <c r="P68" s="3"/>
      <c r="Q68" s="3"/>
      <c r="R68" s="3"/>
      <c r="S68" s="3"/>
      <c r="T68" s="3"/>
      <c r="U68" s="3"/>
      <c r="V68" s="3"/>
      <c r="W68" s="96"/>
    </row>
    <row r="69" spans="1:23" ht="15.75" customHeight="1" x14ac:dyDescent="0.35">
      <c r="A69" s="3"/>
      <c r="B69" s="5"/>
      <c r="C69" s="3"/>
      <c r="D69" s="3"/>
      <c r="E69" s="3"/>
      <c r="F69" s="3"/>
      <c r="G69" s="3"/>
      <c r="H69" s="3"/>
      <c r="I69" s="3"/>
      <c r="J69" s="3"/>
      <c r="K69" s="3"/>
      <c r="L69" s="3"/>
      <c r="M69" s="3"/>
      <c r="N69" s="3"/>
      <c r="O69" s="3"/>
      <c r="P69" s="3"/>
      <c r="Q69" s="3"/>
      <c r="R69" s="3"/>
      <c r="S69" s="3"/>
      <c r="T69" s="3"/>
      <c r="U69" s="3"/>
      <c r="V69" s="3"/>
      <c r="W69" s="96"/>
    </row>
    <row r="70" spans="1:23" ht="15.75" customHeight="1" x14ac:dyDescent="0.35">
      <c r="A70" s="3"/>
      <c r="B70" s="5"/>
      <c r="C70" s="3"/>
      <c r="D70" s="3"/>
      <c r="E70" s="3"/>
      <c r="F70" s="3"/>
      <c r="G70" s="3"/>
      <c r="H70" s="3"/>
      <c r="I70" s="3"/>
      <c r="J70" s="3"/>
      <c r="K70" s="3"/>
      <c r="L70" s="3"/>
      <c r="M70" s="3"/>
      <c r="N70" s="3"/>
      <c r="O70" s="3"/>
      <c r="P70" s="3"/>
      <c r="Q70" s="3"/>
      <c r="R70" s="3"/>
      <c r="S70" s="3"/>
      <c r="T70" s="3"/>
      <c r="U70" s="3"/>
      <c r="V70" s="3"/>
      <c r="W70" s="96"/>
    </row>
    <row r="71" spans="1:23" ht="15.75" customHeight="1" x14ac:dyDescent="0.35">
      <c r="A71" s="3"/>
      <c r="B71" s="5"/>
      <c r="C71" s="3"/>
      <c r="D71" s="3"/>
      <c r="E71" s="3"/>
      <c r="F71" s="3"/>
      <c r="G71" s="3"/>
      <c r="H71" s="3"/>
      <c r="I71" s="3"/>
      <c r="J71" s="3"/>
      <c r="K71" s="3"/>
      <c r="L71" s="3"/>
      <c r="M71" s="3"/>
      <c r="N71" s="3"/>
      <c r="O71" s="3"/>
      <c r="P71" s="3"/>
      <c r="Q71" s="3"/>
      <c r="R71" s="3"/>
      <c r="S71" s="3"/>
      <c r="T71" s="3"/>
      <c r="U71" s="3"/>
      <c r="V71" s="3"/>
      <c r="W71" s="96"/>
    </row>
    <row r="72" spans="1:23" ht="15.75" customHeight="1" x14ac:dyDescent="0.35">
      <c r="A72" s="3"/>
      <c r="B72" s="5"/>
      <c r="C72" s="3"/>
      <c r="D72" s="3"/>
      <c r="E72" s="3"/>
      <c r="F72" s="3"/>
      <c r="G72" s="3"/>
      <c r="H72" s="3"/>
      <c r="I72" s="3"/>
      <c r="J72" s="3"/>
      <c r="K72" s="3"/>
      <c r="L72" s="3"/>
      <c r="M72" s="3"/>
      <c r="N72" s="3"/>
      <c r="O72" s="3"/>
      <c r="P72" s="3"/>
      <c r="Q72" s="3"/>
      <c r="R72" s="3"/>
      <c r="S72" s="3"/>
      <c r="T72" s="3"/>
      <c r="U72" s="3"/>
      <c r="V72" s="3"/>
      <c r="W72" s="96"/>
    </row>
    <row r="73" spans="1:23" ht="15.75" customHeight="1" x14ac:dyDescent="0.35">
      <c r="A73" s="3"/>
      <c r="B73" s="5"/>
      <c r="C73" s="3"/>
      <c r="D73" s="3"/>
      <c r="E73" s="3"/>
      <c r="F73" s="3"/>
      <c r="G73" s="3"/>
      <c r="H73" s="3"/>
      <c r="I73" s="3"/>
      <c r="J73" s="3"/>
      <c r="K73" s="3"/>
      <c r="L73" s="3"/>
      <c r="M73" s="3"/>
      <c r="N73" s="3"/>
      <c r="O73" s="3"/>
      <c r="P73" s="3"/>
      <c r="Q73" s="3"/>
      <c r="R73" s="3"/>
      <c r="S73" s="3"/>
      <c r="T73" s="3"/>
      <c r="U73" s="3"/>
      <c r="V73" s="3"/>
      <c r="W73" s="96"/>
    </row>
    <row r="74" spans="1:23" ht="15.75" customHeight="1" x14ac:dyDescent="0.35">
      <c r="A74" s="3"/>
      <c r="B74" s="5"/>
      <c r="C74" s="3"/>
      <c r="D74" s="3"/>
      <c r="E74" s="3"/>
      <c r="F74" s="3"/>
      <c r="G74" s="3"/>
      <c r="H74" s="3"/>
      <c r="I74" s="3"/>
      <c r="J74" s="3"/>
      <c r="K74" s="3"/>
      <c r="L74" s="3"/>
      <c r="M74" s="3"/>
      <c r="N74" s="3"/>
      <c r="O74" s="3"/>
      <c r="P74" s="3"/>
      <c r="Q74" s="3"/>
      <c r="R74" s="3"/>
      <c r="S74" s="3"/>
      <c r="T74" s="3"/>
      <c r="U74" s="3"/>
      <c r="V74" s="3"/>
      <c r="W74" s="96"/>
    </row>
    <row r="75" spans="1:23" ht="15.75" customHeight="1" x14ac:dyDescent="0.35">
      <c r="A75" s="3"/>
      <c r="B75" s="5"/>
      <c r="C75" s="3"/>
      <c r="D75" s="3"/>
      <c r="E75" s="3"/>
      <c r="F75" s="3"/>
      <c r="G75" s="3"/>
      <c r="H75" s="3"/>
      <c r="I75" s="3"/>
      <c r="J75" s="3"/>
      <c r="K75" s="3"/>
      <c r="L75" s="3"/>
      <c r="M75" s="3"/>
      <c r="N75" s="3"/>
      <c r="O75" s="3"/>
      <c r="P75" s="3"/>
      <c r="Q75" s="3"/>
      <c r="R75" s="3"/>
      <c r="S75" s="3"/>
      <c r="T75" s="3"/>
      <c r="U75" s="3"/>
      <c r="V75" s="3"/>
      <c r="W75" s="96"/>
    </row>
    <row r="76" spans="1:23" ht="15.75" customHeight="1" x14ac:dyDescent="0.35">
      <c r="A76" s="3"/>
      <c r="B76" s="5"/>
      <c r="C76" s="3"/>
      <c r="D76" s="3"/>
      <c r="E76" s="3"/>
      <c r="F76" s="3"/>
      <c r="G76" s="3"/>
      <c r="H76" s="3"/>
      <c r="I76" s="3"/>
      <c r="J76" s="3"/>
      <c r="K76" s="3"/>
      <c r="L76" s="3"/>
      <c r="M76" s="3"/>
      <c r="N76" s="3"/>
      <c r="O76" s="3"/>
      <c r="P76" s="3"/>
      <c r="Q76" s="3"/>
      <c r="R76" s="3"/>
      <c r="S76" s="3"/>
      <c r="T76" s="3"/>
      <c r="U76" s="3"/>
      <c r="V76" s="3"/>
      <c r="W76" s="96"/>
    </row>
    <row r="77" spans="1:23" ht="15.75" customHeight="1" x14ac:dyDescent="0.35">
      <c r="A77" s="3"/>
      <c r="B77" s="5"/>
      <c r="C77" s="3"/>
      <c r="D77" s="3"/>
      <c r="E77" s="3"/>
      <c r="F77" s="3"/>
      <c r="G77" s="3"/>
      <c r="H77" s="3"/>
      <c r="I77" s="3"/>
      <c r="J77" s="3"/>
      <c r="K77" s="3"/>
      <c r="L77" s="3"/>
      <c r="M77" s="3"/>
      <c r="N77" s="3"/>
      <c r="O77" s="3"/>
      <c r="P77" s="3"/>
      <c r="Q77" s="3"/>
      <c r="R77" s="3"/>
      <c r="S77" s="3"/>
      <c r="T77" s="3"/>
      <c r="U77" s="3"/>
      <c r="V77" s="3"/>
      <c r="W77" s="96"/>
    </row>
    <row r="78" spans="1:23" ht="15.75" customHeight="1" x14ac:dyDescent="0.35">
      <c r="A78" s="3"/>
      <c r="B78" s="5"/>
      <c r="C78" s="3"/>
      <c r="D78" s="3"/>
      <c r="E78" s="3"/>
      <c r="F78" s="3"/>
      <c r="G78" s="3"/>
      <c r="H78" s="3"/>
      <c r="I78" s="3"/>
      <c r="J78" s="3"/>
      <c r="K78" s="3"/>
      <c r="L78" s="3"/>
      <c r="M78" s="3"/>
      <c r="N78" s="3"/>
      <c r="O78" s="3"/>
      <c r="P78" s="3"/>
      <c r="Q78" s="3"/>
      <c r="R78" s="3"/>
      <c r="S78" s="3"/>
      <c r="T78" s="3"/>
      <c r="U78" s="3"/>
      <c r="V78" s="3"/>
      <c r="W78" s="96"/>
    </row>
    <row r="79" spans="1:23" ht="15.75" customHeight="1" x14ac:dyDescent="0.35">
      <c r="A79" s="3"/>
      <c r="B79" s="5"/>
      <c r="C79" s="3"/>
      <c r="D79" s="3"/>
      <c r="E79" s="3"/>
      <c r="F79" s="3"/>
      <c r="G79" s="3"/>
      <c r="H79" s="3"/>
      <c r="I79" s="3"/>
      <c r="J79" s="3"/>
      <c r="K79" s="3"/>
      <c r="L79" s="3"/>
      <c r="M79" s="3"/>
      <c r="N79" s="3"/>
      <c r="O79" s="3"/>
      <c r="P79" s="3"/>
      <c r="Q79" s="3"/>
      <c r="R79" s="3"/>
      <c r="S79" s="3"/>
      <c r="T79" s="3"/>
      <c r="U79" s="3"/>
      <c r="V79" s="3"/>
      <c r="W79" s="96"/>
    </row>
    <row r="80" spans="1:23" ht="15.75" customHeight="1" x14ac:dyDescent="0.35">
      <c r="A80" s="3"/>
      <c r="B80" s="5"/>
      <c r="C80" s="3"/>
      <c r="D80" s="3"/>
      <c r="E80" s="3"/>
      <c r="F80" s="3"/>
      <c r="G80" s="3"/>
      <c r="H80" s="3"/>
      <c r="I80" s="3"/>
      <c r="J80" s="3"/>
      <c r="K80" s="3"/>
      <c r="L80" s="3"/>
      <c r="M80" s="3"/>
      <c r="N80" s="3"/>
      <c r="O80" s="3"/>
      <c r="P80" s="3"/>
      <c r="Q80" s="3"/>
      <c r="R80" s="3"/>
      <c r="S80" s="3"/>
      <c r="T80" s="3"/>
      <c r="U80" s="3"/>
      <c r="V80" s="3"/>
      <c r="W80" s="96"/>
    </row>
    <row r="81" spans="1:23" ht="15.75" customHeight="1" x14ac:dyDescent="0.35">
      <c r="A81" s="3"/>
      <c r="B81" s="5"/>
      <c r="C81" s="3"/>
      <c r="D81" s="3"/>
      <c r="E81" s="3"/>
      <c r="F81" s="3"/>
      <c r="G81" s="3"/>
      <c r="H81" s="3"/>
      <c r="I81" s="3"/>
      <c r="J81" s="3"/>
      <c r="K81" s="3"/>
      <c r="L81" s="3"/>
      <c r="M81" s="3"/>
      <c r="N81" s="3"/>
      <c r="O81" s="3"/>
      <c r="P81" s="3"/>
      <c r="Q81" s="3"/>
      <c r="R81" s="3"/>
      <c r="S81" s="3"/>
      <c r="T81" s="3"/>
      <c r="U81" s="3"/>
      <c r="V81" s="3"/>
      <c r="W81" s="96"/>
    </row>
    <row r="82" spans="1:23" ht="15.75" customHeight="1" x14ac:dyDescent="0.35">
      <c r="A82" s="3"/>
      <c r="B82" s="5"/>
      <c r="C82" s="3"/>
      <c r="D82" s="3"/>
      <c r="E82" s="3"/>
      <c r="F82" s="3"/>
      <c r="G82" s="3"/>
      <c r="H82" s="3"/>
      <c r="I82" s="3"/>
      <c r="J82" s="3"/>
      <c r="K82" s="3"/>
      <c r="L82" s="3"/>
      <c r="M82" s="3"/>
      <c r="N82" s="3"/>
      <c r="O82" s="3"/>
      <c r="P82" s="3"/>
      <c r="Q82" s="3"/>
      <c r="R82" s="3"/>
      <c r="S82" s="3"/>
      <c r="T82" s="3"/>
      <c r="U82" s="3"/>
      <c r="V82" s="3"/>
      <c r="W82" s="96"/>
    </row>
    <row r="83" spans="1:23" ht="15.75" customHeight="1" x14ac:dyDescent="0.35">
      <c r="A83" s="3"/>
      <c r="B83" s="5"/>
      <c r="C83" s="3"/>
      <c r="D83" s="3"/>
      <c r="E83" s="3"/>
      <c r="F83" s="3"/>
      <c r="G83" s="3"/>
      <c r="H83" s="3"/>
      <c r="I83" s="3"/>
      <c r="J83" s="3"/>
      <c r="K83" s="3"/>
      <c r="L83" s="3"/>
      <c r="M83" s="3"/>
      <c r="N83" s="3"/>
      <c r="O83" s="3"/>
      <c r="P83" s="3"/>
      <c r="Q83" s="3"/>
      <c r="R83" s="3"/>
      <c r="S83" s="3"/>
      <c r="T83" s="3"/>
      <c r="U83" s="3"/>
      <c r="V83" s="3"/>
      <c r="W83" s="96"/>
    </row>
    <row r="84" spans="1:23" ht="15.75" customHeight="1" x14ac:dyDescent="0.35">
      <c r="A84" s="3"/>
      <c r="B84" s="5"/>
      <c r="C84" s="3"/>
      <c r="D84" s="3"/>
      <c r="E84" s="3"/>
      <c r="F84" s="3"/>
      <c r="G84" s="3"/>
      <c r="H84" s="3"/>
      <c r="I84" s="3"/>
      <c r="J84" s="3"/>
      <c r="K84" s="3"/>
      <c r="L84" s="3"/>
      <c r="M84" s="3"/>
      <c r="N84" s="3"/>
      <c r="O84" s="3"/>
      <c r="P84" s="3"/>
      <c r="Q84" s="3"/>
      <c r="R84" s="3"/>
      <c r="S84" s="3"/>
      <c r="T84" s="3"/>
      <c r="U84" s="3"/>
      <c r="V84" s="3"/>
      <c r="W84" s="96"/>
    </row>
    <row r="85" spans="1:23" ht="15.75" customHeight="1" x14ac:dyDescent="0.35">
      <c r="A85" s="3"/>
      <c r="B85" s="5"/>
      <c r="C85" s="3"/>
      <c r="D85" s="3"/>
      <c r="E85" s="3"/>
      <c r="F85" s="3"/>
      <c r="G85" s="3"/>
      <c r="H85" s="3"/>
      <c r="I85" s="3"/>
      <c r="J85" s="3"/>
      <c r="K85" s="3"/>
      <c r="L85" s="3"/>
      <c r="M85" s="3"/>
      <c r="N85" s="3"/>
      <c r="O85" s="3"/>
      <c r="P85" s="3"/>
      <c r="Q85" s="3"/>
      <c r="R85" s="3"/>
      <c r="S85" s="3"/>
      <c r="T85" s="3"/>
      <c r="U85" s="3"/>
      <c r="V85" s="3"/>
      <c r="W85" s="96"/>
    </row>
    <row r="86" spans="1:23" ht="15.75" customHeight="1" x14ac:dyDescent="0.35">
      <c r="A86" s="3"/>
      <c r="B86" s="5"/>
      <c r="C86" s="3"/>
      <c r="D86" s="3"/>
      <c r="E86" s="3"/>
      <c r="F86" s="3"/>
      <c r="G86" s="3"/>
      <c r="H86" s="3"/>
      <c r="I86" s="3"/>
      <c r="J86" s="3"/>
      <c r="K86" s="3"/>
      <c r="L86" s="3"/>
      <c r="M86" s="3"/>
      <c r="N86" s="3"/>
      <c r="O86" s="3"/>
      <c r="P86" s="3"/>
      <c r="Q86" s="3"/>
      <c r="R86" s="3"/>
      <c r="S86" s="3"/>
      <c r="T86" s="3"/>
      <c r="U86" s="3"/>
      <c r="V86" s="3"/>
      <c r="W86" s="96"/>
    </row>
    <row r="87" spans="1:23" ht="15.75" customHeight="1" x14ac:dyDescent="0.35">
      <c r="A87" s="3"/>
      <c r="B87" s="5"/>
      <c r="C87" s="3"/>
      <c r="D87" s="3"/>
      <c r="E87" s="3"/>
      <c r="F87" s="3"/>
      <c r="G87" s="3"/>
      <c r="H87" s="3"/>
      <c r="I87" s="3"/>
      <c r="J87" s="3"/>
      <c r="K87" s="3"/>
      <c r="L87" s="3"/>
      <c r="M87" s="3"/>
      <c r="N87" s="3"/>
      <c r="O87" s="3"/>
      <c r="P87" s="3"/>
      <c r="Q87" s="3"/>
      <c r="R87" s="3"/>
      <c r="S87" s="3"/>
      <c r="T87" s="3"/>
      <c r="U87" s="3"/>
      <c r="V87" s="3"/>
      <c r="W87" s="96"/>
    </row>
    <row r="88" spans="1:23" ht="15.75" customHeight="1" x14ac:dyDescent="0.35">
      <c r="A88" s="3"/>
      <c r="B88" s="5"/>
      <c r="C88" s="3"/>
      <c r="D88" s="3"/>
      <c r="E88" s="3"/>
      <c r="F88" s="3"/>
      <c r="G88" s="3"/>
      <c r="H88" s="3"/>
      <c r="I88" s="3"/>
      <c r="J88" s="3"/>
      <c r="K88" s="3"/>
      <c r="L88" s="3"/>
      <c r="M88" s="3"/>
      <c r="N88" s="3"/>
      <c r="O88" s="3"/>
      <c r="P88" s="3"/>
      <c r="Q88" s="3"/>
      <c r="R88" s="3"/>
      <c r="S88" s="3"/>
      <c r="T88" s="3"/>
      <c r="U88" s="3"/>
      <c r="V88" s="3"/>
      <c r="W88" s="96"/>
    </row>
    <row r="89" spans="1:23" ht="15.75" customHeight="1" x14ac:dyDescent="0.35">
      <c r="A89" s="3"/>
      <c r="B89" s="5"/>
      <c r="C89" s="3"/>
      <c r="D89" s="3"/>
      <c r="E89" s="3"/>
      <c r="F89" s="3"/>
      <c r="G89" s="3"/>
      <c r="H89" s="3"/>
      <c r="I89" s="3"/>
      <c r="J89" s="3"/>
      <c r="K89" s="3"/>
      <c r="L89" s="3"/>
      <c r="M89" s="3"/>
      <c r="N89" s="3"/>
      <c r="O89" s="3"/>
      <c r="P89" s="3"/>
      <c r="Q89" s="3"/>
      <c r="R89" s="3"/>
      <c r="S89" s="3"/>
      <c r="T89" s="3"/>
      <c r="U89" s="3"/>
      <c r="V89" s="3"/>
      <c r="W89" s="96"/>
    </row>
    <row r="90" spans="1:23" ht="15.75" customHeight="1" x14ac:dyDescent="0.35">
      <c r="A90" s="3"/>
      <c r="B90" s="5"/>
      <c r="C90" s="3"/>
      <c r="D90" s="3"/>
      <c r="E90" s="3"/>
      <c r="F90" s="3"/>
      <c r="G90" s="3"/>
      <c r="H90" s="3"/>
      <c r="I90" s="3"/>
      <c r="J90" s="3"/>
      <c r="K90" s="3"/>
      <c r="L90" s="3"/>
      <c r="M90" s="3"/>
      <c r="N90" s="3"/>
      <c r="O90" s="3"/>
      <c r="P90" s="3"/>
      <c r="Q90" s="3"/>
      <c r="R90" s="3"/>
      <c r="S90" s="3"/>
      <c r="T90" s="3"/>
      <c r="U90" s="3"/>
      <c r="V90" s="3"/>
      <c r="W90" s="96"/>
    </row>
    <row r="91" spans="1:23" ht="15.75" customHeight="1" x14ac:dyDescent="0.35">
      <c r="A91" s="3"/>
      <c r="B91" s="5"/>
      <c r="C91" s="3"/>
      <c r="D91" s="3"/>
      <c r="E91" s="3"/>
      <c r="F91" s="3"/>
      <c r="G91" s="3"/>
      <c r="H91" s="3"/>
      <c r="I91" s="3"/>
      <c r="J91" s="3"/>
      <c r="K91" s="3"/>
      <c r="L91" s="3"/>
      <c r="M91" s="3"/>
      <c r="N91" s="3"/>
      <c r="O91" s="3"/>
      <c r="P91" s="3"/>
      <c r="Q91" s="3"/>
      <c r="R91" s="3"/>
      <c r="S91" s="3"/>
      <c r="T91" s="3"/>
      <c r="U91" s="3"/>
      <c r="V91" s="3"/>
      <c r="W91" s="96"/>
    </row>
    <row r="92" spans="1:23" ht="15.75" customHeight="1" x14ac:dyDescent="0.35">
      <c r="A92" s="3"/>
      <c r="B92" s="5"/>
      <c r="C92" s="3"/>
      <c r="D92" s="3"/>
      <c r="E92" s="3"/>
      <c r="F92" s="3"/>
      <c r="G92" s="3"/>
      <c r="H92" s="3"/>
      <c r="I92" s="3"/>
      <c r="J92" s="3"/>
      <c r="K92" s="3"/>
      <c r="L92" s="3"/>
      <c r="M92" s="3"/>
      <c r="N92" s="3"/>
      <c r="O92" s="3"/>
      <c r="P92" s="3"/>
      <c r="Q92" s="3"/>
      <c r="R92" s="3"/>
      <c r="S92" s="3"/>
      <c r="T92" s="3"/>
      <c r="U92" s="3"/>
      <c r="V92" s="3"/>
      <c r="W92" s="96"/>
    </row>
    <row r="93" spans="1:23" ht="15.75" customHeight="1" x14ac:dyDescent="0.35">
      <c r="A93" s="3"/>
      <c r="B93" s="5"/>
      <c r="C93" s="3"/>
      <c r="D93" s="3"/>
      <c r="E93" s="3"/>
      <c r="F93" s="3"/>
      <c r="G93" s="3"/>
      <c r="H93" s="3"/>
      <c r="I93" s="3"/>
      <c r="J93" s="3"/>
      <c r="K93" s="3"/>
      <c r="L93" s="3"/>
      <c r="M93" s="3"/>
      <c r="N93" s="3"/>
      <c r="O93" s="3"/>
      <c r="P93" s="3"/>
      <c r="Q93" s="3"/>
      <c r="R93" s="3"/>
      <c r="S93" s="3"/>
      <c r="T93" s="3"/>
      <c r="U93" s="3"/>
      <c r="V93" s="3"/>
      <c r="W93" s="96"/>
    </row>
    <row r="94" spans="1:23" ht="15.75" customHeight="1" x14ac:dyDescent="0.35">
      <c r="A94" s="3"/>
      <c r="B94" s="5"/>
      <c r="C94" s="3"/>
      <c r="D94" s="3"/>
      <c r="E94" s="3"/>
      <c r="F94" s="3"/>
      <c r="G94" s="3"/>
      <c r="H94" s="3"/>
      <c r="I94" s="3"/>
      <c r="J94" s="3"/>
      <c r="K94" s="3"/>
      <c r="L94" s="3"/>
      <c r="M94" s="3"/>
      <c r="N94" s="3"/>
      <c r="O94" s="3"/>
      <c r="P94" s="3"/>
      <c r="Q94" s="3"/>
      <c r="R94" s="3"/>
      <c r="S94" s="3"/>
      <c r="T94" s="3"/>
      <c r="U94" s="3"/>
      <c r="V94" s="3"/>
      <c r="W94" s="96"/>
    </row>
    <row r="95" spans="1:23" ht="15.75" customHeight="1" x14ac:dyDescent="0.35">
      <c r="A95" s="3"/>
      <c r="B95" s="5"/>
      <c r="C95" s="3"/>
      <c r="D95" s="3"/>
      <c r="E95" s="3"/>
      <c r="F95" s="3"/>
      <c r="G95" s="3"/>
      <c r="H95" s="3"/>
      <c r="I95" s="3"/>
      <c r="J95" s="3"/>
      <c r="K95" s="3"/>
      <c r="L95" s="3"/>
      <c r="M95" s="3"/>
      <c r="N95" s="3"/>
      <c r="O95" s="3"/>
      <c r="P95" s="3"/>
      <c r="Q95" s="3"/>
      <c r="R95" s="3"/>
      <c r="S95" s="3"/>
      <c r="T95" s="3"/>
      <c r="U95" s="3"/>
      <c r="V95" s="3"/>
    </row>
    <row r="96" spans="1:23" ht="15.75" customHeight="1" x14ac:dyDescent="0.35">
      <c r="A96" s="3"/>
      <c r="B96" s="5"/>
      <c r="C96" s="3"/>
      <c r="D96" s="3"/>
      <c r="E96" s="3"/>
      <c r="F96" s="3"/>
      <c r="G96" s="3"/>
      <c r="H96" s="3"/>
      <c r="I96" s="3"/>
      <c r="J96" s="3"/>
      <c r="K96" s="3"/>
      <c r="L96" s="3"/>
      <c r="M96" s="3"/>
      <c r="N96" s="3"/>
      <c r="O96" s="3"/>
      <c r="P96" s="3"/>
      <c r="Q96" s="3"/>
      <c r="R96" s="3"/>
      <c r="S96" s="3"/>
      <c r="T96" s="3"/>
      <c r="U96" s="3"/>
      <c r="V96" s="3"/>
    </row>
    <row r="97" spans="1:22" ht="15.75" customHeight="1" x14ac:dyDescent="0.35">
      <c r="A97" s="3"/>
      <c r="B97" s="5"/>
      <c r="C97" s="3"/>
      <c r="D97" s="3"/>
      <c r="E97" s="3"/>
      <c r="F97" s="3"/>
      <c r="G97" s="3"/>
      <c r="H97" s="3"/>
      <c r="I97" s="3"/>
      <c r="J97" s="3"/>
      <c r="K97" s="3"/>
      <c r="L97" s="3"/>
      <c r="M97" s="3"/>
      <c r="N97" s="3"/>
      <c r="O97" s="3"/>
      <c r="P97" s="3"/>
      <c r="Q97" s="3"/>
      <c r="R97" s="3"/>
      <c r="S97" s="3"/>
      <c r="T97" s="3"/>
      <c r="U97" s="3"/>
      <c r="V97" s="3"/>
    </row>
    <row r="98" spans="1:22" ht="15.75" customHeight="1" x14ac:dyDescent="0.35">
      <c r="A98" s="3"/>
      <c r="B98" s="5"/>
      <c r="C98" s="3"/>
      <c r="D98" s="3"/>
      <c r="E98" s="3"/>
      <c r="F98" s="3"/>
      <c r="G98" s="3"/>
      <c r="H98" s="3"/>
      <c r="I98" s="3"/>
      <c r="J98" s="3"/>
      <c r="K98" s="3"/>
      <c r="L98" s="3"/>
      <c r="M98" s="3"/>
      <c r="N98" s="3"/>
      <c r="O98" s="3"/>
      <c r="P98" s="3"/>
      <c r="Q98" s="3"/>
      <c r="R98" s="3"/>
      <c r="S98" s="3"/>
      <c r="T98" s="3"/>
      <c r="U98" s="3"/>
      <c r="V98" s="3"/>
    </row>
    <row r="99" spans="1:22" ht="15.75" customHeight="1" x14ac:dyDescent="0.35">
      <c r="A99" s="3"/>
      <c r="B99" s="5"/>
      <c r="C99" s="3"/>
      <c r="D99" s="3"/>
      <c r="E99" s="3"/>
      <c r="F99" s="3"/>
      <c r="G99" s="3"/>
      <c r="H99" s="3"/>
      <c r="I99" s="3"/>
      <c r="J99" s="3"/>
      <c r="K99" s="3"/>
      <c r="L99" s="3"/>
      <c r="M99" s="3"/>
      <c r="N99" s="3"/>
      <c r="O99" s="3"/>
      <c r="P99" s="3"/>
      <c r="Q99" s="3"/>
      <c r="R99" s="3"/>
      <c r="S99" s="3"/>
      <c r="T99" s="3"/>
      <c r="U99" s="3"/>
      <c r="V99" s="3"/>
    </row>
    <row r="100" spans="1:22" ht="15.75" customHeight="1" x14ac:dyDescent="0.35">
      <c r="A100" s="3"/>
      <c r="B100" s="5"/>
      <c r="C100" s="3"/>
      <c r="D100" s="3"/>
      <c r="E100" s="3"/>
      <c r="F100" s="3"/>
      <c r="G100" s="3"/>
      <c r="H100" s="3"/>
      <c r="I100" s="3"/>
      <c r="J100" s="3"/>
      <c r="K100" s="3"/>
      <c r="L100" s="3"/>
      <c r="M100" s="3"/>
      <c r="N100" s="3"/>
      <c r="O100" s="3"/>
      <c r="P100" s="3"/>
      <c r="Q100" s="3"/>
      <c r="R100" s="3"/>
      <c r="S100" s="3"/>
      <c r="T100" s="3"/>
      <c r="U100" s="3"/>
      <c r="V100" s="3"/>
    </row>
    <row r="101" spans="1:22" ht="15.75" customHeight="1" x14ac:dyDescent="0.35">
      <c r="A101" s="3"/>
      <c r="B101" s="5"/>
      <c r="C101" s="3"/>
      <c r="D101" s="3"/>
      <c r="E101" s="3"/>
      <c r="F101" s="3"/>
      <c r="G101" s="3"/>
      <c r="H101" s="3"/>
      <c r="I101" s="3"/>
      <c r="J101" s="3"/>
      <c r="K101" s="3"/>
      <c r="L101" s="3"/>
      <c r="M101" s="3"/>
      <c r="N101" s="3"/>
      <c r="O101" s="3"/>
      <c r="P101" s="3"/>
      <c r="Q101" s="3"/>
      <c r="R101" s="3"/>
      <c r="S101" s="3"/>
      <c r="T101" s="3"/>
      <c r="U101" s="3"/>
      <c r="V101" s="3"/>
    </row>
    <row r="102" spans="1:22" ht="15.75" customHeight="1" x14ac:dyDescent="0.35">
      <c r="A102" s="3"/>
      <c r="B102" s="5"/>
      <c r="C102" s="3"/>
      <c r="D102" s="3"/>
      <c r="E102" s="3"/>
      <c r="F102" s="3"/>
      <c r="G102" s="3"/>
      <c r="H102" s="3"/>
      <c r="I102" s="3"/>
      <c r="J102" s="3"/>
      <c r="K102" s="3"/>
      <c r="L102" s="3"/>
      <c r="M102" s="3"/>
      <c r="N102" s="3"/>
      <c r="O102" s="3"/>
      <c r="P102" s="3"/>
      <c r="Q102" s="3"/>
      <c r="R102" s="3"/>
      <c r="S102" s="3"/>
      <c r="T102" s="3"/>
      <c r="U102" s="3"/>
      <c r="V102" s="3"/>
    </row>
    <row r="103" spans="1:22" ht="15.75" customHeight="1" x14ac:dyDescent="0.35">
      <c r="A103" s="3"/>
      <c r="B103" s="5"/>
      <c r="C103" s="3"/>
      <c r="D103" s="3"/>
      <c r="E103" s="3"/>
      <c r="F103" s="3"/>
      <c r="G103" s="3"/>
      <c r="H103" s="3"/>
      <c r="I103" s="3"/>
      <c r="J103" s="3"/>
      <c r="K103" s="3"/>
      <c r="L103" s="3"/>
      <c r="M103" s="3"/>
      <c r="N103" s="3"/>
      <c r="O103" s="3"/>
      <c r="P103" s="3"/>
      <c r="Q103" s="3"/>
      <c r="R103" s="3"/>
      <c r="S103" s="3"/>
      <c r="T103" s="3"/>
      <c r="U103" s="3"/>
      <c r="V103" s="3"/>
    </row>
    <row r="104" spans="1:22" ht="15.75" customHeight="1" x14ac:dyDescent="0.35">
      <c r="A104" s="3"/>
      <c r="B104" s="5"/>
      <c r="C104" s="3"/>
      <c r="D104" s="3"/>
      <c r="E104" s="3"/>
      <c r="F104" s="3"/>
      <c r="G104" s="3"/>
      <c r="H104" s="3"/>
      <c r="I104" s="3"/>
      <c r="J104" s="3"/>
      <c r="K104" s="3"/>
      <c r="L104" s="3"/>
      <c r="M104" s="3"/>
      <c r="N104" s="3"/>
      <c r="O104" s="3"/>
      <c r="P104" s="3"/>
      <c r="Q104" s="3"/>
      <c r="R104" s="3"/>
      <c r="S104" s="3"/>
      <c r="T104" s="3"/>
      <c r="U104" s="3"/>
      <c r="V104" s="3"/>
    </row>
    <row r="105" spans="1:22" ht="15.75" customHeight="1" x14ac:dyDescent="0.35">
      <c r="A105" s="3"/>
      <c r="B105" s="5"/>
      <c r="C105" s="3"/>
      <c r="D105" s="3"/>
      <c r="E105" s="3"/>
      <c r="F105" s="3"/>
      <c r="G105" s="3"/>
      <c r="H105" s="3"/>
      <c r="I105" s="3"/>
      <c r="J105" s="3"/>
      <c r="K105" s="3"/>
      <c r="L105" s="3"/>
      <c r="M105" s="3"/>
      <c r="N105" s="3"/>
      <c r="O105" s="3"/>
      <c r="P105" s="3"/>
      <c r="Q105" s="3"/>
      <c r="R105" s="3"/>
      <c r="S105" s="3"/>
      <c r="T105" s="3"/>
      <c r="U105" s="3"/>
      <c r="V105" s="3"/>
    </row>
    <row r="106" spans="1:22" ht="15.75" customHeight="1" x14ac:dyDescent="0.35">
      <c r="A106" s="3"/>
      <c r="B106" s="5"/>
      <c r="C106" s="3"/>
      <c r="D106" s="3"/>
      <c r="E106" s="3"/>
      <c r="F106" s="3"/>
      <c r="G106" s="3"/>
      <c r="H106" s="3"/>
      <c r="I106" s="3"/>
      <c r="J106" s="3"/>
      <c r="K106" s="3"/>
      <c r="L106" s="3"/>
      <c r="M106" s="3"/>
      <c r="N106" s="3"/>
      <c r="O106" s="3"/>
      <c r="P106" s="3"/>
      <c r="Q106" s="3"/>
      <c r="R106" s="3"/>
      <c r="S106" s="3"/>
      <c r="T106" s="3"/>
      <c r="U106" s="3"/>
      <c r="V106" s="3"/>
    </row>
    <row r="107" spans="1:22" ht="15.75" customHeight="1" x14ac:dyDescent="0.35">
      <c r="A107" s="3"/>
      <c r="B107" s="5"/>
      <c r="C107" s="3"/>
      <c r="D107" s="3"/>
      <c r="E107" s="3"/>
      <c r="F107" s="3"/>
      <c r="G107" s="3"/>
      <c r="H107" s="3"/>
      <c r="I107" s="3"/>
      <c r="J107" s="3"/>
      <c r="K107" s="3"/>
      <c r="L107" s="3"/>
      <c r="M107" s="3"/>
      <c r="N107" s="3"/>
      <c r="O107" s="3"/>
      <c r="P107" s="3"/>
      <c r="Q107" s="3"/>
      <c r="R107" s="3"/>
      <c r="S107" s="3"/>
      <c r="T107" s="3"/>
      <c r="U107" s="3"/>
      <c r="V107" s="3"/>
    </row>
    <row r="108" spans="1:22" ht="15.75" customHeight="1" x14ac:dyDescent="0.35">
      <c r="A108" s="3"/>
      <c r="B108" s="5"/>
      <c r="C108" s="3"/>
      <c r="D108" s="3"/>
      <c r="E108" s="3"/>
      <c r="F108" s="3"/>
      <c r="G108" s="3"/>
      <c r="H108" s="3"/>
      <c r="I108" s="3"/>
      <c r="J108" s="3"/>
      <c r="K108" s="3"/>
      <c r="L108" s="3"/>
      <c r="M108" s="3"/>
      <c r="N108" s="3"/>
      <c r="O108" s="3"/>
      <c r="P108" s="3"/>
      <c r="Q108" s="3"/>
      <c r="R108" s="3"/>
      <c r="S108" s="3"/>
      <c r="T108" s="3"/>
      <c r="U108" s="3"/>
      <c r="V108" s="3"/>
    </row>
    <row r="109" spans="1:22" ht="15.75" customHeight="1" x14ac:dyDescent="0.35">
      <c r="A109" s="3"/>
      <c r="B109" s="5"/>
      <c r="C109" s="3"/>
      <c r="D109" s="3"/>
      <c r="E109" s="3"/>
      <c r="F109" s="3"/>
      <c r="G109" s="3"/>
      <c r="H109" s="3"/>
      <c r="I109" s="3"/>
      <c r="J109" s="3"/>
      <c r="K109" s="3"/>
      <c r="L109" s="3"/>
      <c r="M109" s="3"/>
      <c r="N109" s="3"/>
      <c r="O109" s="3"/>
      <c r="P109" s="3"/>
      <c r="Q109" s="3"/>
      <c r="R109" s="3"/>
      <c r="S109" s="3"/>
      <c r="T109" s="3"/>
      <c r="U109" s="3"/>
      <c r="V109" s="3"/>
    </row>
    <row r="110" spans="1:22" ht="15.75" customHeight="1" x14ac:dyDescent="0.35">
      <c r="A110" s="3"/>
      <c r="B110" s="5"/>
      <c r="C110" s="3"/>
      <c r="D110" s="3"/>
      <c r="E110" s="3"/>
      <c r="F110" s="3"/>
      <c r="G110" s="3"/>
      <c r="H110" s="3"/>
      <c r="I110" s="3"/>
      <c r="J110" s="3"/>
      <c r="K110" s="3"/>
      <c r="L110" s="3"/>
      <c r="M110" s="3"/>
      <c r="N110" s="3"/>
      <c r="O110" s="3"/>
      <c r="P110" s="3"/>
      <c r="Q110" s="3"/>
      <c r="R110" s="3"/>
      <c r="S110" s="3"/>
      <c r="T110" s="3"/>
      <c r="U110" s="3"/>
      <c r="V110" s="3"/>
    </row>
    <row r="111" spans="1:22" ht="15.75" customHeight="1" x14ac:dyDescent="0.35">
      <c r="A111" s="3"/>
      <c r="B111" s="5"/>
      <c r="C111" s="3"/>
      <c r="D111" s="3"/>
      <c r="E111" s="3"/>
      <c r="F111" s="3"/>
      <c r="G111" s="3"/>
      <c r="H111" s="3"/>
      <c r="I111" s="3"/>
      <c r="J111" s="3"/>
      <c r="K111" s="3"/>
      <c r="L111" s="3"/>
      <c r="M111" s="3"/>
      <c r="N111" s="3"/>
      <c r="O111" s="3"/>
      <c r="P111" s="3"/>
      <c r="Q111" s="3"/>
      <c r="R111" s="3"/>
      <c r="S111" s="3"/>
      <c r="T111" s="3"/>
      <c r="U111" s="3"/>
      <c r="V111" s="3"/>
    </row>
    <row r="112" spans="1:22" ht="15.75" customHeight="1" x14ac:dyDescent="0.35">
      <c r="A112" s="3"/>
      <c r="B112" s="5"/>
      <c r="C112" s="3"/>
      <c r="D112" s="3"/>
      <c r="E112" s="3"/>
      <c r="F112" s="3"/>
      <c r="G112" s="3"/>
      <c r="H112" s="3"/>
      <c r="I112" s="3"/>
      <c r="J112" s="3"/>
      <c r="K112" s="3"/>
      <c r="L112" s="3"/>
      <c r="M112" s="3"/>
      <c r="N112" s="3"/>
      <c r="O112" s="3"/>
      <c r="P112" s="3"/>
      <c r="Q112" s="3"/>
      <c r="R112" s="3"/>
      <c r="S112" s="3"/>
      <c r="T112" s="3"/>
      <c r="U112" s="3"/>
      <c r="V112" s="3"/>
    </row>
    <row r="113" spans="1:22" ht="15.75" customHeight="1" x14ac:dyDescent="0.35">
      <c r="A113" s="3"/>
      <c r="B113" s="5"/>
      <c r="C113" s="3"/>
      <c r="D113" s="3"/>
      <c r="E113" s="3"/>
      <c r="F113" s="3"/>
      <c r="G113" s="3"/>
      <c r="H113" s="3"/>
      <c r="I113" s="3"/>
      <c r="J113" s="3"/>
      <c r="K113" s="3"/>
      <c r="L113" s="3"/>
      <c r="M113" s="3"/>
      <c r="N113" s="3"/>
      <c r="O113" s="3"/>
      <c r="P113" s="3"/>
      <c r="Q113" s="3"/>
      <c r="R113" s="3"/>
      <c r="S113" s="3"/>
      <c r="T113" s="3"/>
      <c r="U113" s="3"/>
      <c r="V113" s="3"/>
    </row>
    <row r="114" spans="1:22" ht="15.75" customHeight="1" x14ac:dyDescent="0.35">
      <c r="A114" s="3"/>
      <c r="B114" s="5"/>
      <c r="C114" s="3"/>
      <c r="D114" s="3"/>
      <c r="E114" s="3"/>
      <c r="F114" s="3"/>
      <c r="G114" s="3"/>
      <c r="H114" s="3"/>
      <c r="I114" s="3"/>
      <c r="J114" s="3"/>
      <c r="K114" s="3"/>
      <c r="L114" s="3"/>
      <c r="M114" s="3"/>
      <c r="N114" s="3"/>
      <c r="O114" s="3"/>
      <c r="P114" s="3"/>
      <c r="Q114" s="3"/>
      <c r="R114" s="3"/>
      <c r="S114" s="3"/>
      <c r="T114" s="3"/>
      <c r="U114" s="3"/>
      <c r="V114" s="3"/>
    </row>
    <row r="115" spans="1:22" ht="15.75" customHeight="1" x14ac:dyDescent="0.35">
      <c r="A115" s="3"/>
      <c r="B115" s="5"/>
      <c r="C115" s="3"/>
      <c r="D115" s="3"/>
      <c r="E115" s="3"/>
      <c r="F115" s="3"/>
      <c r="G115" s="3"/>
      <c r="H115" s="3"/>
      <c r="I115" s="3"/>
      <c r="J115" s="3"/>
      <c r="K115" s="3"/>
      <c r="L115" s="3"/>
      <c r="M115" s="3"/>
      <c r="N115" s="3"/>
      <c r="O115" s="3"/>
      <c r="P115" s="3"/>
      <c r="Q115" s="3"/>
      <c r="R115" s="3"/>
      <c r="S115" s="3"/>
      <c r="T115" s="3"/>
      <c r="U115" s="3"/>
      <c r="V115" s="3"/>
    </row>
    <row r="116" spans="1:22" ht="15.75" customHeight="1" x14ac:dyDescent="0.35">
      <c r="A116" s="3"/>
      <c r="B116" s="5"/>
      <c r="C116" s="3"/>
      <c r="D116" s="3"/>
      <c r="E116" s="3"/>
      <c r="F116" s="3"/>
      <c r="G116" s="3"/>
      <c r="H116" s="3"/>
      <c r="I116" s="3"/>
      <c r="J116" s="3"/>
      <c r="K116" s="3"/>
      <c r="L116" s="3"/>
      <c r="M116" s="3"/>
      <c r="N116" s="3"/>
      <c r="O116" s="3"/>
      <c r="P116" s="3"/>
      <c r="Q116" s="3"/>
      <c r="R116" s="3"/>
      <c r="S116" s="3"/>
      <c r="T116" s="3"/>
      <c r="U116" s="3"/>
      <c r="V116" s="3"/>
    </row>
    <row r="117" spans="1:22" ht="15.75" customHeight="1" x14ac:dyDescent="0.35">
      <c r="A117" s="3"/>
      <c r="B117" s="5"/>
      <c r="C117" s="3"/>
      <c r="D117" s="3"/>
      <c r="E117" s="3"/>
      <c r="F117" s="3"/>
      <c r="G117" s="3"/>
      <c r="H117" s="3"/>
      <c r="I117" s="3"/>
      <c r="J117" s="3"/>
      <c r="K117" s="3"/>
      <c r="L117" s="3"/>
      <c r="M117" s="3"/>
      <c r="N117" s="3"/>
      <c r="O117" s="3"/>
      <c r="P117" s="3"/>
      <c r="Q117" s="3"/>
      <c r="R117" s="3"/>
      <c r="S117" s="3"/>
      <c r="T117" s="3"/>
      <c r="U117" s="3"/>
      <c r="V117" s="3"/>
    </row>
    <row r="118" spans="1:22" ht="15.75" customHeight="1" x14ac:dyDescent="0.35">
      <c r="A118" s="3"/>
      <c r="B118" s="5"/>
      <c r="C118" s="3"/>
      <c r="D118" s="3"/>
      <c r="E118" s="3"/>
      <c r="F118" s="3"/>
      <c r="G118" s="3"/>
      <c r="H118" s="3"/>
      <c r="I118" s="3"/>
      <c r="J118" s="3"/>
      <c r="K118" s="3"/>
      <c r="L118" s="3"/>
      <c r="M118" s="3"/>
      <c r="N118" s="3"/>
      <c r="O118" s="3"/>
      <c r="P118" s="3"/>
      <c r="Q118" s="3"/>
      <c r="R118" s="3"/>
      <c r="S118" s="3"/>
      <c r="T118" s="3"/>
      <c r="U118" s="3"/>
      <c r="V118" s="3"/>
    </row>
    <row r="119" spans="1:22" ht="15.75" customHeight="1" x14ac:dyDescent="0.35">
      <c r="A119" s="3"/>
      <c r="B119" s="5"/>
      <c r="C119" s="3"/>
      <c r="D119" s="3"/>
      <c r="E119" s="3"/>
      <c r="F119" s="3"/>
      <c r="G119" s="3"/>
      <c r="H119" s="3"/>
      <c r="I119" s="3"/>
      <c r="J119" s="3"/>
      <c r="K119" s="3"/>
      <c r="L119" s="3"/>
      <c r="M119" s="3"/>
      <c r="N119" s="3"/>
      <c r="O119" s="3"/>
      <c r="P119" s="3"/>
      <c r="Q119" s="3"/>
      <c r="R119" s="3"/>
      <c r="S119" s="3"/>
      <c r="T119" s="3"/>
      <c r="U119" s="3"/>
      <c r="V119" s="3"/>
    </row>
    <row r="120" spans="1:22" ht="15.75" customHeight="1" x14ac:dyDescent="0.35">
      <c r="A120" s="3"/>
      <c r="B120" s="5"/>
      <c r="C120" s="3"/>
      <c r="D120" s="3"/>
      <c r="E120" s="3"/>
      <c r="F120" s="3"/>
      <c r="G120" s="3"/>
      <c r="H120" s="3"/>
      <c r="I120" s="3"/>
      <c r="J120" s="3"/>
      <c r="K120" s="3"/>
      <c r="L120" s="3"/>
      <c r="M120" s="3"/>
      <c r="N120" s="3"/>
      <c r="O120" s="3"/>
      <c r="P120" s="3"/>
      <c r="Q120" s="3"/>
      <c r="R120" s="3"/>
      <c r="S120" s="3"/>
      <c r="T120" s="3"/>
      <c r="U120" s="3"/>
      <c r="V120" s="3"/>
    </row>
    <row r="121" spans="1:22" ht="15.75" customHeight="1" x14ac:dyDescent="0.35">
      <c r="A121" s="3"/>
      <c r="B121" s="5"/>
      <c r="C121" s="3"/>
      <c r="D121" s="3"/>
      <c r="E121" s="3"/>
      <c r="F121" s="3"/>
      <c r="G121" s="3"/>
      <c r="H121" s="3"/>
      <c r="I121" s="3"/>
      <c r="J121" s="3"/>
      <c r="K121" s="3"/>
      <c r="L121" s="3"/>
      <c r="M121" s="3"/>
      <c r="N121" s="3"/>
      <c r="O121" s="3"/>
      <c r="P121" s="3"/>
      <c r="Q121" s="3"/>
      <c r="R121" s="3"/>
      <c r="S121" s="3"/>
      <c r="T121" s="3"/>
      <c r="U121" s="3"/>
      <c r="V121" s="3"/>
    </row>
    <row r="122" spans="1:22" ht="15.75" customHeight="1" x14ac:dyDescent="0.35">
      <c r="A122" s="3"/>
      <c r="B122" s="5"/>
      <c r="C122" s="3"/>
      <c r="D122" s="3"/>
      <c r="E122" s="3"/>
      <c r="F122" s="3"/>
      <c r="G122" s="3"/>
      <c r="H122" s="3"/>
      <c r="I122" s="3"/>
      <c r="J122" s="3"/>
      <c r="K122" s="3"/>
      <c r="L122" s="3"/>
      <c r="M122" s="3"/>
      <c r="N122" s="3"/>
      <c r="O122" s="3"/>
      <c r="P122" s="3"/>
      <c r="Q122" s="3"/>
      <c r="R122" s="3"/>
      <c r="S122" s="3"/>
      <c r="T122" s="3"/>
      <c r="U122" s="3"/>
      <c r="V122" s="3"/>
    </row>
    <row r="123" spans="1:22" ht="15.75" customHeight="1" x14ac:dyDescent="0.35">
      <c r="A123" s="3"/>
      <c r="B123" s="5"/>
      <c r="C123" s="3"/>
      <c r="D123" s="3"/>
      <c r="E123" s="3"/>
      <c r="F123" s="3"/>
      <c r="G123" s="3"/>
      <c r="H123" s="3"/>
      <c r="I123" s="3"/>
      <c r="J123" s="3"/>
      <c r="K123" s="3"/>
      <c r="L123" s="3"/>
      <c r="M123" s="3"/>
      <c r="N123" s="3"/>
      <c r="O123" s="3"/>
      <c r="P123" s="3"/>
      <c r="Q123" s="3"/>
      <c r="R123" s="3"/>
      <c r="S123" s="3"/>
      <c r="T123" s="3"/>
      <c r="U123" s="3"/>
      <c r="V123" s="3"/>
    </row>
    <row r="124" spans="1:22" ht="15.75" customHeight="1" x14ac:dyDescent="0.35">
      <c r="A124" s="3"/>
      <c r="B124" s="5"/>
      <c r="C124" s="3"/>
      <c r="D124" s="3"/>
      <c r="E124" s="3"/>
      <c r="F124" s="3"/>
      <c r="G124" s="3"/>
      <c r="H124" s="3"/>
      <c r="I124" s="3"/>
      <c r="J124" s="3"/>
      <c r="K124" s="3"/>
      <c r="L124" s="3"/>
      <c r="M124" s="3"/>
      <c r="N124" s="3"/>
      <c r="O124" s="3"/>
      <c r="P124" s="3"/>
      <c r="Q124" s="3"/>
      <c r="R124" s="3"/>
      <c r="S124" s="3"/>
      <c r="T124" s="3"/>
      <c r="U124" s="3"/>
      <c r="V124" s="3"/>
    </row>
    <row r="125" spans="1:22" ht="15.75" customHeight="1" x14ac:dyDescent="0.35">
      <c r="A125" s="3"/>
      <c r="B125" s="5"/>
      <c r="C125" s="3"/>
      <c r="D125" s="3"/>
      <c r="E125" s="3"/>
      <c r="F125" s="3"/>
      <c r="G125" s="3"/>
      <c r="H125" s="3"/>
      <c r="I125" s="3"/>
      <c r="J125" s="3"/>
      <c r="K125" s="3"/>
      <c r="L125" s="3"/>
      <c r="M125" s="3"/>
      <c r="N125" s="3"/>
      <c r="O125" s="3"/>
      <c r="P125" s="3"/>
      <c r="Q125" s="3"/>
      <c r="R125" s="3"/>
      <c r="S125" s="3"/>
      <c r="T125" s="3"/>
      <c r="U125" s="3"/>
      <c r="V125" s="3"/>
    </row>
    <row r="126" spans="1:22" ht="15.75" customHeight="1" x14ac:dyDescent="0.35">
      <c r="A126" s="3"/>
      <c r="B126" s="5"/>
      <c r="C126" s="3"/>
      <c r="D126" s="3"/>
      <c r="E126" s="3"/>
      <c r="F126" s="3"/>
      <c r="G126" s="3"/>
      <c r="H126" s="3"/>
      <c r="I126" s="3"/>
      <c r="J126" s="3"/>
      <c r="K126" s="3"/>
      <c r="L126" s="3"/>
      <c r="M126" s="3"/>
      <c r="N126" s="3"/>
      <c r="O126" s="3"/>
      <c r="P126" s="3"/>
      <c r="Q126" s="3"/>
      <c r="R126" s="3"/>
      <c r="S126" s="3"/>
      <c r="T126" s="3"/>
      <c r="U126" s="3"/>
      <c r="V126" s="3"/>
    </row>
    <row r="127" spans="1:22" ht="15.75" customHeight="1" x14ac:dyDescent="0.35">
      <c r="A127" s="3"/>
      <c r="B127" s="5"/>
      <c r="C127" s="3"/>
      <c r="D127" s="3"/>
      <c r="E127" s="3"/>
      <c r="F127" s="3"/>
      <c r="G127" s="3"/>
      <c r="H127" s="3"/>
      <c r="I127" s="3"/>
      <c r="J127" s="3"/>
      <c r="K127" s="3"/>
      <c r="L127" s="3"/>
      <c r="M127" s="3"/>
      <c r="N127" s="3"/>
      <c r="O127" s="3"/>
      <c r="P127" s="3"/>
      <c r="Q127" s="3"/>
      <c r="R127" s="3"/>
      <c r="S127" s="3"/>
      <c r="T127" s="3"/>
      <c r="U127" s="3"/>
      <c r="V127" s="3"/>
    </row>
    <row r="128" spans="1:22" ht="15.75" customHeight="1" x14ac:dyDescent="0.35">
      <c r="A128" s="3"/>
      <c r="B128" s="5"/>
      <c r="C128" s="3"/>
      <c r="D128" s="3"/>
      <c r="E128" s="3"/>
      <c r="F128" s="3"/>
      <c r="G128" s="3"/>
      <c r="H128" s="3"/>
      <c r="I128" s="3"/>
      <c r="J128" s="3"/>
      <c r="K128" s="3"/>
      <c r="L128" s="3"/>
      <c r="M128" s="3"/>
      <c r="N128" s="3"/>
      <c r="O128" s="3"/>
      <c r="P128" s="3"/>
      <c r="Q128" s="3"/>
      <c r="R128" s="3"/>
      <c r="S128" s="3"/>
      <c r="T128" s="3"/>
      <c r="U128" s="3"/>
      <c r="V128" s="3"/>
    </row>
    <row r="129" spans="1:22" ht="15.75" customHeight="1" x14ac:dyDescent="0.35">
      <c r="A129" s="3"/>
      <c r="B129" s="5"/>
      <c r="C129" s="3"/>
      <c r="D129" s="3"/>
      <c r="E129" s="3"/>
      <c r="F129" s="3"/>
      <c r="G129" s="3"/>
      <c r="H129" s="3"/>
      <c r="I129" s="3"/>
      <c r="J129" s="3"/>
      <c r="K129" s="3"/>
      <c r="L129" s="3"/>
      <c r="M129" s="3"/>
      <c r="N129" s="3"/>
      <c r="O129" s="3"/>
      <c r="P129" s="3"/>
      <c r="Q129" s="3"/>
      <c r="R129" s="3"/>
      <c r="S129" s="3"/>
      <c r="T129" s="3"/>
      <c r="U129" s="3"/>
      <c r="V129" s="3"/>
    </row>
    <row r="130" spans="1:22" ht="15.75" customHeight="1" x14ac:dyDescent="0.35">
      <c r="A130" s="3"/>
      <c r="B130" s="5"/>
      <c r="C130" s="3"/>
      <c r="D130" s="3"/>
      <c r="E130" s="3"/>
      <c r="F130" s="3"/>
      <c r="G130" s="3"/>
      <c r="H130" s="3"/>
      <c r="I130" s="3"/>
      <c r="J130" s="3"/>
      <c r="K130" s="3"/>
      <c r="L130" s="3"/>
      <c r="M130" s="3"/>
      <c r="N130" s="3"/>
      <c r="O130" s="3"/>
      <c r="P130" s="3"/>
      <c r="Q130" s="3"/>
      <c r="R130" s="3"/>
      <c r="S130" s="3"/>
      <c r="T130" s="3"/>
      <c r="U130" s="3"/>
      <c r="V130" s="3"/>
    </row>
    <row r="131" spans="1:22" ht="15.75" customHeight="1" x14ac:dyDescent="0.35">
      <c r="A131" s="3"/>
      <c r="B131" s="5"/>
      <c r="C131" s="3"/>
      <c r="D131" s="3"/>
      <c r="E131" s="3"/>
      <c r="F131" s="3"/>
      <c r="G131" s="3"/>
      <c r="H131" s="3"/>
      <c r="I131" s="3"/>
      <c r="J131" s="3"/>
      <c r="K131" s="3"/>
      <c r="L131" s="3"/>
      <c r="M131" s="3"/>
      <c r="N131" s="3"/>
      <c r="O131" s="3"/>
      <c r="P131" s="3"/>
      <c r="Q131" s="3"/>
      <c r="R131" s="3"/>
      <c r="S131" s="3"/>
      <c r="T131" s="3"/>
      <c r="U131" s="3"/>
      <c r="V131" s="3"/>
    </row>
    <row r="132" spans="1:22" ht="15.75" customHeight="1" x14ac:dyDescent="0.35">
      <c r="A132" s="3"/>
      <c r="B132" s="5"/>
      <c r="C132" s="3"/>
      <c r="D132" s="3"/>
      <c r="E132" s="3"/>
      <c r="F132" s="3"/>
      <c r="G132" s="3"/>
      <c r="H132" s="3"/>
      <c r="I132" s="3"/>
      <c r="J132" s="3"/>
      <c r="K132" s="3"/>
      <c r="L132" s="3"/>
      <c r="M132" s="3"/>
      <c r="N132" s="3"/>
      <c r="O132" s="3"/>
      <c r="P132" s="3"/>
      <c r="Q132" s="3"/>
      <c r="R132" s="3"/>
      <c r="S132" s="3"/>
      <c r="T132" s="3"/>
      <c r="U132" s="3"/>
      <c r="V132" s="3"/>
    </row>
    <row r="133" spans="1:22" ht="15.75" customHeight="1" x14ac:dyDescent="0.35">
      <c r="A133" s="3"/>
      <c r="B133" s="5"/>
      <c r="C133" s="3"/>
      <c r="D133" s="3"/>
      <c r="E133" s="3"/>
      <c r="F133" s="3"/>
      <c r="G133" s="3"/>
      <c r="H133" s="3"/>
      <c r="I133" s="3"/>
      <c r="J133" s="3"/>
      <c r="K133" s="3"/>
      <c r="L133" s="3"/>
      <c r="M133" s="3"/>
      <c r="N133" s="3"/>
      <c r="O133" s="3"/>
      <c r="P133" s="3"/>
      <c r="Q133" s="3"/>
      <c r="R133" s="3"/>
      <c r="S133" s="3"/>
      <c r="T133" s="3"/>
      <c r="U133" s="3"/>
      <c r="V133" s="3"/>
    </row>
    <row r="134" spans="1:22" ht="15.75" customHeight="1" x14ac:dyDescent="0.35">
      <c r="A134" s="3"/>
      <c r="B134" s="5"/>
      <c r="C134" s="3"/>
      <c r="D134" s="3"/>
      <c r="E134" s="3"/>
      <c r="F134" s="3"/>
      <c r="G134" s="3"/>
      <c r="H134" s="3"/>
      <c r="I134" s="3"/>
      <c r="J134" s="3"/>
      <c r="K134" s="3"/>
      <c r="L134" s="3"/>
      <c r="M134" s="3"/>
      <c r="N134" s="3"/>
      <c r="O134" s="3"/>
      <c r="P134" s="3"/>
      <c r="Q134" s="3"/>
      <c r="R134" s="3"/>
      <c r="S134" s="3"/>
      <c r="T134" s="3"/>
      <c r="U134" s="3"/>
      <c r="V134" s="3"/>
    </row>
    <row r="135" spans="1:22" ht="15.75" customHeight="1" x14ac:dyDescent="0.35">
      <c r="A135" s="3"/>
      <c r="B135" s="5"/>
      <c r="C135" s="3"/>
      <c r="D135" s="3"/>
      <c r="E135" s="3"/>
      <c r="F135" s="3"/>
      <c r="G135" s="3"/>
      <c r="H135" s="3"/>
      <c r="I135" s="3"/>
      <c r="J135" s="3"/>
      <c r="K135" s="3"/>
      <c r="L135" s="3"/>
      <c r="M135" s="3"/>
      <c r="N135" s="3"/>
      <c r="O135" s="3"/>
      <c r="P135" s="3"/>
      <c r="Q135" s="3"/>
      <c r="R135" s="3"/>
      <c r="S135" s="3"/>
      <c r="T135" s="3"/>
      <c r="U135" s="3"/>
      <c r="V135" s="3"/>
    </row>
    <row r="136" spans="1:22" ht="15.75" customHeight="1" x14ac:dyDescent="0.35">
      <c r="A136" s="3"/>
      <c r="B136" s="5"/>
      <c r="C136" s="3"/>
      <c r="D136" s="3"/>
      <c r="E136" s="3"/>
      <c r="F136" s="3"/>
      <c r="G136" s="3"/>
      <c r="H136" s="3"/>
      <c r="I136" s="3"/>
      <c r="J136" s="3"/>
      <c r="K136" s="3"/>
      <c r="L136" s="3"/>
      <c r="M136" s="3"/>
      <c r="N136" s="3"/>
      <c r="O136" s="3"/>
      <c r="P136" s="3"/>
      <c r="Q136" s="3"/>
      <c r="R136" s="3"/>
      <c r="S136" s="3"/>
      <c r="T136" s="3"/>
      <c r="U136" s="3"/>
      <c r="V136" s="3"/>
    </row>
    <row r="137" spans="1:22" ht="15.75" customHeight="1" x14ac:dyDescent="0.35">
      <c r="A137" s="3"/>
      <c r="B137" s="5"/>
      <c r="C137" s="3"/>
      <c r="D137" s="3"/>
      <c r="E137" s="3"/>
      <c r="F137" s="3"/>
      <c r="G137" s="3"/>
      <c r="H137" s="3"/>
      <c r="I137" s="3"/>
      <c r="J137" s="3"/>
      <c r="K137" s="3"/>
      <c r="L137" s="3"/>
      <c r="M137" s="3"/>
      <c r="N137" s="3"/>
      <c r="O137" s="3"/>
      <c r="P137" s="3"/>
      <c r="Q137" s="3"/>
      <c r="R137" s="3"/>
      <c r="S137" s="3"/>
      <c r="T137" s="3"/>
      <c r="U137" s="3"/>
      <c r="V137" s="3"/>
    </row>
    <row r="138" spans="1:22" ht="15.75" customHeight="1" x14ac:dyDescent="0.35">
      <c r="A138" s="3"/>
      <c r="B138" s="5"/>
      <c r="C138" s="3"/>
      <c r="D138" s="3"/>
      <c r="E138" s="3"/>
      <c r="F138" s="3"/>
      <c r="G138" s="3"/>
      <c r="H138" s="3"/>
      <c r="I138" s="3"/>
      <c r="J138" s="3"/>
      <c r="K138" s="3"/>
      <c r="L138" s="3"/>
      <c r="M138" s="3"/>
      <c r="N138" s="3"/>
      <c r="O138" s="3"/>
      <c r="P138" s="3"/>
      <c r="Q138" s="3"/>
      <c r="R138" s="3"/>
      <c r="S138" s="3"/>
      <c r="T138" s="3"/>
      <c r="U138" s="3"/>
      <c r="V138" s="3"/>
    </row>
    <row r="139" spans="1:22" ht="15.75" customHeight="1" x14ac:dyDescent="0.35">
      <c r="A139" s="3"/>
      <c r="B139" s="5"/>
      <c r="C139" s="3"/>
      <c r="D139" s="3"/>
      <c r="E139" s="3"/>
      <c r="F139" s="3"/>
      <c r="G139" s="3"/>
      <c r="H139" s="3"/>
      <c r="I139" s="3"/>
      <c r="J139" s="3"/>
      <c r="K139" s="3"/>
      <c r="L139" s="3"/>
      <c r="M139" s="3"/>
      <c r="N139" s="3"/>
      <c r="O139" s="3"/>
      <c r="P139" s="3"/>
      <c r="Q139" s="3"/>
      <c r="R139" s="3"/>
      <c r="S139" s="3"/>
      <c r="T139" s="3"/>
      <c r="U139" s="3"/>
      <c r="V139" s="3"/>
    </row>
    <row r="140" spans="1:22" ht="15.75" customHeight="1" x14ac:dyDescent="0.35">
      <c r="A140" s="3"/>
      <c r="B140" s="5"/>
      <c r="C140" s="3"/>
      <c r="D140" s="3"/>
      <c r="E140" s="3"/>
      <c r="F140" s="3"/>
      <c r="G140" s="3"/>
      <c r="H140" s="3"/>
      <c r="I140" s="3"/>
      <c r="J140" s="3"/>
      <c r="K140" s="3"/>
      <c r="L140" s="3"/>
      <c r="M140" s="3"/>
      <c r="N140" s="3"/>
      <c r="O140" s="3"/>
      <c r="P140" s="3"/>
      <c r="Q140" s="3"/>
      <c r="R140" s="3"/>
      <c r="S140" s="3"/>
      <c r="T140" s="3"/>
      <c r="U140" s="3"/>
      <c r="V140" s="3"/>
    </row>
    <row r="141" spans="1:22" ht="15.75" customHeight="1" x14ac:dyDescent="0.35">
      <c r="A141" s="3"/>
      <c r="B141" s="5"/>
      <c r="C141" s="3"/>
      <c r="D141" s="3"/>
      <c r="E141" s="3"/>
      <c r="F141" s="3"/>
      <c r="G141" s="3"/>
      <c r="H141" s="3"/>
      <c r="I141" s="3"/>
      <c r="J141" s="3"/>
      <c r="K141" s="3"/>
      <c r="L141" s="3"/>
      <c r="M141" s="3"/>
      <c r="N141" s="3"/>
      <c r="O141" s="3"/>
      <c r="P141" s="3"/>
      <c r="Q141" s="3"/>
      <c r="R141" s="3"/>
      <c r="S141" s="3"/>
      <c r="T141" s="3"/>
      <c r="U141" s="3"/>
      <c r="V141" s="3"/>
    </row>
    <row r="142" spans="1:22" ht="15.75" customHeight="1" x14ac:dyDescent="0.35">
      <c r="A142" s="3"/>
      <c r="B142" s="5"/>
      <c r="C142" s="3"/>
      <c r="D142" s="3"/>
      <c r="E142" s="3"/>
      <c r="F142" s="3"/>
      <c r="G142" s="3"/>
      <c r="H142" s="3"/>
      <c r="I142" s="3"/>
      <c r="J142" s="3"/>
      <c r="K142" s="3"/>
      <c r="L142" s="3"/>
      <c r="M142" s="3"/>
      <c r="N142" s="3"/>
      <c r="O142" s="3"/>
      <c r="P142" s="3"/>
      <c r="Q142" s="3"/>
      <c r="R142" s="3"/>
      <c r="S142" s="3"/>
      <c r="T142" s="3"/>
      <c r="U142" s="3"/>
      <c r="V142" s="3"/>
    </row>
    <row r="143" spans="1:22" ht="15.75" customHeight="1" x14ac:dyDescent="0.35">
      <c r="A143" s="3"/>
      <c r="B143" s="5"/>
      <c r="C143" s="3"/>
      <c r="D143" s="3"/>
      <c r="E143" s="3"/>
      <c r="F143" s="3"/>
      <c r="G143" s="3"/>
      <c r="H143" s="3"/>
      <c r="I143" s="3"/>
      <c r="J143" s="3"/>
      <c r="K143" s="3"/>
      <c r="L143" s="3"/>
      <c r="M143" s="3"/>
      <c r="N143" s="3"/>
      <c r="O143" s="3"/>
      <c r="P143" s="3"/>
      <c r="Q143" s="3"/>
      <c r="R143" s="3"/>
      <c r="S143" s="3"/>
      <c r="T143" s="3"/>
      <c r="U143" s="3"/>
      <c r="V143" s="3"/>
    </row>
    <row r="144" spans="1:22" ht="15.75" customHeight="1" x14ac:dyDescent="0.35">
      <c r="A144" s="3"/>
      <c r="B144" s="5"/>
      <c r="C144" s="3"/>
      <c r="D144" s="3"/>
      <c r="E144" s="3"/>
      <c r="F144" s="3"/>
      <c r="G144" s="3"/>
      <c r="H144" s="3"/>
      <c r="I144" s="3"/>
      <c r="J144" s="3"/>
      <c r="K144" s="3"/>
      <c r="L144" s="3"/>
      <c r="M144" s="3"/>
      <c r="N144" s="3"/>
      <c r="O144" s="3"/>
      <c r="P144" s="3"/>
      <c r="Q144" s="3"/>
      <c r="R144" s="3"/>
      <c r="S144" s="3"/>
      <c r="T144" s="3"/>
      <c r="U144" s="3"/>
      <c r="V144" s="3"/>
    </row>
    <row r="145" spans="1:22" ht="15.75" customHeight="1" x14ac:dyDescent="0.35">
      <c r="A145" s="3"/>
      <c r="B145" s="5"/>
      <c r="C145" s="3"/>
      <c r="D145" s="3"/>
      <c r="E145" s="3"/>
      <c r="F145" s="3"/>
      <c r="G145" s="3"/>
      <c r="H145" s="3"/>
      <c r="I145" s="3"/>
      <c r="J145" s="3"/>
      <c r="K145" s="3"/>
      <c r="L145" s="3"/>
      <c r="M145" s="3"/>
      <c r="N145" s="3"/>
      <c r="O145" s="3"/>
      <c r="P145" s="3"/>
      <c r="Q145" s="3"/>
      <c r="R145" s="3"/>
      <c r="S145" s="3"/>
      <c r="T145" s="3"/>
      <c r="U145" s="3"/>
      <c r="V145" s="3"/>
    </row>
    <row r="146" spans="1:22" ht="15.75" customHeight="1" x14ac:dyDescent="0.35">
      <c r="A146" s="3"/>
      <c r="B146" s="5"/>
      <c r="C146" s="3"/>
      <c r="D146" s="3"/>
      <c r="E146" s="3"/>
      <c r="F146" s="3"/>
      <c r="G146" s="3"/>
      <c r="H146" s="3"/>
      <c r="I146" s="3"/>
      <c r="J146" s="3"/>
      <c r="K146" s="3"/>
      <c r="L146" s="3"/>
      <c r="M146" s="3"/>
      <c r="N146" s="3"/>
      <c r="O146" s="3"/>
      <c r="P146" s="3"/>
      <c r="Q146" s="3"/>
      <c r="R146" s="3"/>
      <c r="S146" s="3"/>
      <c r="T146" s="3"/>
      <c r="U146" s="3"/>
      <c r="V146" s="3"/>
    </row>
    <row r="147" spans="1:22" ht="15.75" customHeight="1" x14ac:dyDescent="0.35">
      <c r="A147" s="3"/>
      <c r="B147" s="5"/>
      <c r="C147" s="3"/>
      <c r="D147" s="3"/>
      <c r="E147" s="3"/>
      <c r="F147" s="3"/>
      <c r="G147" s="3"/>
      <c r="H147" s="3"/>
      <c r="I147" s="3"/>
      <c r="J147" s="3"/>
      <c r="K147" s="3"/>
      <c r="L147" s="3"/>
      <c r="M147" s="3"/>
      <c r="N147" s="3"/>
      <c r="O147" s="3"/>
      <c r="P147" s="3"/>
      <c r="Q147" s="3"/>
      <c r="R147" s="3"/>
      <c r="S147" s="3"/>
      <c r="T147" s="3"/>
      <c r="U147" s="3"/>
      <c r="V147" s="3"/>
    </row>
    <row r="148" spans="1:22" ht="15.75" customHeight="1" x14ac:dyDescent="0.35">
      <c r="A148" s="3"/>
      <c r="B148" s="5"/>
      <c r="C148" s="3"/>
      <c r="D148" s="3"/>
      <c r="E148" s="3"/>
      <c r="F148" s="3"/>
      <c r="G148" s="3"/>
      <c r="H148" s="3"/>
      <c r="I148" s="3"/>
      <c r="J148" s="3"/>
      <c r="K148" s="3"/>
      <c r="L148" s="3"/>
      <c r="M148" s="3"/>
      <c r="N148" s="3"/>
      <c r="O148" s="3"/>
      <c r="P148" s="3"/>
      <c r="Q148" s="3"/>
      <c r="R148" s="3"/>
      <c r="S148" s="3"/>
      <c r="T148" s="3"/>
      <c r="U148" s="3"/>
      <c r="V148" s="3"/>
    </row>
    <row r="149" spans="1:22" ht="15.75" customHeight="1" x14ac:dyDescent="0.35">
      <c r="A149" s="3"/>
      <c r="B149" s="5"/>
      <c r="C149" s="3"/>
      <c r="D149" s="3"/>
      <c r="E149" s="3"/>
      <c r="F149" s="3"/>
      <c r="G149" s="3"/>
      <c r="H149" s="3"/>
      <c r="I149" s="3"/>
      <c r="J149" s="3"/>
      <c r="K149" s="3"/>
      <c r="L149" s="3"/>
      <c r="M149" s="3"/>
      <c r="N149" s="3"/>
      <c r="O149" s="3"/>
      <c r="P149" s="3"/>
      <c r="Q149" s="3"/>
      <c r="R149" s="3"/>
      <c r="S149" s="3"/>
      <c r="T149" s="3"/>
      <c r="U149" s="3"/>
      <c r="V149" s="3"/>
    </row>
    <row r="150" spans="1:22" ht="15.75" customHeight="1" x14ac:dyDescent="0.35">
      <c r="A150" s="3"/>
      <c r="B150" s="5"/>
      <c r="C150" s="3"/>
      <c r="D150" s="3"/>
      <c r="E150" s="3"/>
      <c r="F150" s="3"/>
      <c r="G150" s="3"/>
      <c r="H150" s="3"/>
      <c r="I150" s="3"/>
      <c r="J150" s="3"/>
      <c r="K150" s="3"/>
      <c r="L150" s="3"/>
      <c r="M150" s="3"/>
      <c r="N150" s="3"/>
      <c r="O150" s="3"/>
      <c r="P150" s="3"/>
      <c r="Q150" s="3"/>
      <c r="R150" s="3"/>
      <c r="S150" s="3"/>
      <c r="T150" s="3"/>
      <c r="U150" s="3"/>
      <c r="V150" s="3"/>
    </row>
    <row r="151" spans="1:22" ht="15.75" customHeight="1" x14ac:dyDescent="0.35">
      <c r="A151" s="3"/>
      <c r="B151" s="5"/>
      <c r="C151" s="3"/>
      <c r="D151" s="3"/>
      <c r="E151" s="3"/>
      <c r="F151" s="3"/>
      <c r="G151" s="3"/>
      <c r="H151" s="3"/>
      <c r="I151" s="3"/>
      <c r="J151" s="3"/>
      <c r="K151" s="3"/>
      <c r="L151" s="3"/>
      <c r="M151" s="3"/>
      <c r="N151" s="3"/>
      <c r="O151" s="3"/>
      <c r="P151" s="3"/>
      <c r="Q151" s="3"/>
      <c r="R151" s="3"/>
      <c r="S151" s="3"/>
      <c r="T151" s="3"/>
      <c r="U151" s="3"/>
      <c r="V151" s="3"/>
    </row>
    <row r="152" spans="1:22" ht="15.75" customHeight="1" x14ac:dyDescent="0.35">
      <c r="A152" s="3"/>
      <c r="B152" s="5"/>
      <c r="C152" s="3"/>
      <c r="D152" s="3"/>
      <c r="E152" s="3"/>
      <c r="F152" s="3"/>
      <c r="G152" s="3"/>
      <c r="H152" s="3"/>
      <c r="I152" s="3"/>
      <c r="J152" s="3"/>
      <c r="K152" s="3"/>
      <c r="L152" s="3"/>
      <c r="M152" s="3"/>
      <c r="N152" s="3"/>
      <c r="O152" s="3"/>
      <c r="P152" s="3"/>
      <c r="Q152" s="3"/>
      <c r="R152" s="3"/>
      <c r="S152" s="3"/>
      <c r="T152" s="3"/>
      <c r="U152" s="3"/>
      <c r="V152" s="3"/>
    </row>
    <row r="153" spans="1:22" ht="15.75" customHeight="1" x14ac:dyDescent="0.35">
      <c r="A153" s="3"/>
      <c r="B153" s="5"/>
      <c r="C153" s="3"/>
      <c r="D153" s="3"/>
      <c r="E153" s="3"/>
      <c r="F153" s="3"/>
      <c r="G153" s="3"/>
      <c r="H153" s="3"/>
      <c r="I153" s="3"/>
      <c r="J153" s="3"/>
      <c r="K153" s="3"/>
      <c r="L153" s="3"/>
      <c r="M153" s="3"/>
      <c r="N153" s="3"/>
      <c r="O153" s="3"/>
      <c r="P153" s="3"/>
      <c r="Q153" s="3"/>
      <c r="R153" s="3"/>
      <c r="S153" s="3"/>
      <c r="T153" s="3"/>
      <c r="U153" s="3"/>
      <c r="V153" s="3"/>
    </row>
    <row r="154" spans="1:22" ht="15.75" customHeight="1" x14ac:dyDescent="0.35">
      <c r="A154" s="3"/>
      <c r="B154" s="5"/>
      <c r="C154" s="3"/>
      <c r="D154" s="3"/>
      <c r="E154" s="3"/>
      <c r="F154" s="3"/>
      <c r="G154" s="3"/>
      <c r="H154" s="3"/>
      <c r="I154" s="3"/>
      <c r="J154" s="3"/>
      <c r="K154" s="3"/>
      <c r="L154" s="3"/>
      <c r="M154" s="3"/>
      <c r="N154" s="3"/>
      <c r="O154" s="3"/>
      <c r="P154" s="3"/>
      <c r="Q154" s="3"/>
      <c r="R154" s="3"/>
      <c r="S154" s="3"/>
      <c r="T154" s="3"/>
      <c r="U154" s="3"/>
      <c r="V154" s="3"/>
    </row>
    <row r="155" spans="1:22" ht="15.75" customHeight="1" x14ac:dyDescent="0.35">
      <c r="A155" s="3"/>
      <c r="B155" s="5"/>
      <c r="C155" s="3"/>
      <c r="D155" s="3"/>
      <c r="E155" s="3"/>
      <c r="F155" s="3"/>
      <c r="G155" s="3"/>
      <c r="H155" s="3"/>
      <c r="I155" s="3"/>
      <c r="J155" s="3"/>
      <c r="K155" s="3"/>
      <c r="L155" s="3"/>
      <c r="M155" s="3"/>
      <c r="N155" s="3"/>
      <c r="O155" s="3"/>
      <c r="P155" s="3"/>
      <c r="Q155" s="3"/>
      <c r="R155" s="3"/>
      <c r="S155" s="3"/>
      <c r="T155" s="3"/>
      <c r="U155" s="3"/>
      <c r="V155" s="3"/>
    </row>
    <row r="156" spans="1:22" ht="15.75" customHeight="1" x14ac:dyDescent="0.35">
      <c r="A156" s="3"/>
      <c r="B156" s="5"/>
      <c r="C156" s="3"/>
      <c r="D156" s="3"/>
      <c r="E156" s="3"/>
      <c r="F156" s="3"/>
      <c r="G156" s="3"/>
      <c r="H156" s="3"/>
      <c r="I156" s="3"/>
      <c r="J156" s="3"/>
      <c r="K156" s="3"/>
      <c r="L156" s="3"/>
      <c r="M156" s="3"/>
      <c r="N156" s="3"/>
      <c r="O156" s="3"/>
      <c r="P156" s="3"/>
      <c r="Q156" s="3"/>
      <c r="R156" s="3"/>
      <c r="S156" s="3"/>
      <c r="T156" s="3"/>
      <c r="U156" s="3"/>
      <c r="V156" s="3"/>
    </row>
    <row r="157" spans="1:22" ht="15.75" customHeight="1" x14ac:dyDescent="0.35">
      <c r="A157" s="3"/>
      <c r="B157" s="5"/>
      <c r="C157" s="3"/>
      <c r="D157" s="3"/>
      <c r="E157" s="3"/>
      <c r="F157" s="3"/>
      <c r="G157" s="3"/>
      <c r="H157" s="3"/>
      <c r="I157" s="3"/>
      <c r="J157" s="3"/>
      <c r="K157" s="3"/>
      <c r="L157" s="3"/>
      <c r="M157" s="3"/>
      <c r="N157" s="3"/>
      <c r="O157" s="3"/>
      <c r="P157" s="3"/>
      <c r="Q157" s="3"/>
      <c r="R157" s="3"/>
      <c r="S157" s="3"/>
      <c r="T157" s="3"/>
      <c r="U157" s="3"/>
      <c r="V157" s="3"/>
    </row>
    <row r="158" spans="1:22" ht="15.75" customHeight="1" x14ac:dyDescent="0.35">
      <c r="A158" s="3"/>
      <c r="B158" s="5"/>
      <c r="C158" s="3"/>
      <c r="D158" s="3"/>
      <c r="E158" s="3"/>
      <c r="F158" s="3"/>
      <c r="G158" s="3"/>
      <c r="H158" s="3"/>
      <c r="I158" s="3"/>
      <c r="J158" s="3"/>
      <c r="K158" s="3"/>
      <c r="L158" s="3"/>
      <c r="M158" s="3"/>
      <c r="N158" s="3"/>
      <c r="O158" s="3"/>
      <c r="P158" s="3"/>
      <c r="Q158" s="3"/>
      <c r="R158" s="3"/>
      <c r="S158" s="3"/>
      <c r="T158" s="3"/>
      <c r="U158" s="3"/>
      <c r="V158" s="3"/>
    </row>
    <row r="159" spans="1:22" ht="15.75" customHeight="1" x14ac:dyDescent="0.35">
      <c r="A159" s="3"/>
      <c r="B159" s="5"/>
      <c r="C159" s="3"/>
      <c r="D159" s="3"/>
      <c r="E159" s="3"/>
      <c r="F159" s="3"/>
      <c r="G159" s="3"/>
      <c r="H159" s="3"/>
      <c r="I159" s="3"/>
      <c r="J159" s="3"/>
      <c r="K159" s="3"/>
      <c r="L159" s="3"/>
      <c r="M159" s="3"/>
      <c r="N159" s="3"/>
      <c r="O159" s="3"/>
      <c r="P159" s="3"/>
      <c r="Q159" s="3"/>
      <c r="R159" s="3"/>
      <c r="S159" s="3"/>
      <c r="T159" s="3"/>
      <c r="U159" s="3"/>
      <c r="V159" s="3"/>
    </row>
    <row r="160" spans="1:22" ht="15.75" customHeight="1" x14ac:dyDescent="0.35">
      <c r="A160" s="3"/>
      <c r="B160" s="5"/>
      <c r="C160" s="3"/>
      <c r="D160" s="3"/>
      <c r="E160" s="3"/>
      <c r="F160" s="3"/>
      <c r="G160" s="3"/>
      <c r="H160" s="3"/>
      <c r="I160" s="3"/>
      <c r="J160" s="3"/>
      <c r="K160" s="3"/>
      <c r="L160" s="3"/>
      <c r="M160" s="3"/>
      <c r="N160" s="3"/>
      <c r="O160" s="3"/>
      <c r="P160" s="3"/>
      <c r="Q160" s="3"/>
      <c r="R160" s="3"/>
      <c r="S160" s="3"/>
      <c r="T160" s="3"/>
      <c r="U160" s="3"/>
      <c r="V160" s="3"/>
    </row>
    <row r="161" spans="1:22" ht="15.75" customHeight="1" x14ac:dyDescent="0.35">
      <c r="A161" s="3"/>
      <c r="B161" s="5"/>
      <c r="C161" s="3"/>
      <c r="D161" s="3"/>
      <c r="E161" s="3"/>
      <c r="F161" s="3"/>
      <c r="G161" s="3"/>
      <c r="H161" s="3"/>
      <c r="I161" s="3"/>
      <c r="J161" s="3"/>
      <c r="K161" s="3"/>
      <c r="L161" s="3"/>
      <c r="M161" s="3"/>
      <c r="N161" s="3"/>
      <c r="O161" s="3"/>
      <c r="P161" s="3"/>
      <c r="Q161" s="3"/>
      <c r="R161" s="3"/>
      <c r="S161" s="3"/>
      <c r="T161" s="3"/>
      <c r="U161" s="3"/>
      <c r="V161" s="3"/>
    </row>
    <row r="162" spans="1:22" ht="15.75" customHeight="1" x14ac:dyDescent="0.35">
      <c r="A162" s="3"/>
      <c r="B162" s="5"/>
      <c r="C162" s="3"/>
      <c r="D162" s="3"/>
      <c r="E162" s="3"/>
      <c r="F162" s="3"/>
      <c r="G162" s="3"/>
      <c r="H162" s="3"/>
      <c r="I162" s="3"/>
      <c r="J162" s="3"/>
      <c r="K162" s="3"/>
      <c r="L162" s="3"/>
      <c r="M162" s="3"/>
      <c r="N162" s="3"/>
      <c r="O162" s="3"/>
      <c r="P162" s="3"/>
      <c r="Q162" s="3"/>
      <c r="R162" s="3"/>
      <c r="S162" s="3"/>
      <c r="T162" s="3"/>
      <c r="U162" s="3"/>
      <c r="V162" s="3"/>
    </row>
    <row r="163" spans="1:22" ht="15.75" customHeight="1" x14ac:dyDescent="0.35">
      <c r="A163" s="3"/>
      <c r="B163" s="5"/>
      <c r="C163" s="3"/>
      <c r="D163" s="3"/>
      <c r="E163" s="3"/>
      <c r="F163" s="3"/>
      <c r="G163" s="3"/>
      <c r="H163" s="3"/>
      <c r="I163" s="3"/>
      <c r="J163" s="3"/>
      <c r="K163" s="3"/>
      <c r="L163" s="3"/>
      <c r="M163" s="3"/>
      <c r="N163" s="3"/>
      <c r="O163" s="3"/>
      <c r="P163" s="3"/>
      <c r="Q163" s="3"/>
      <c r="R163" s="3"/>
      <c r="S163" s="3"/>
      <c r="T163" s="3"/>
      <c r="U163" s="3"/>
      <c r="V163" s="3"/>
    </row>
    <row r="164" spans="1:22" ht="15.75" customHeight="1" x14ac:dyDescent="0.35">
      <c r="A164" s="3"/>
      <c r="B164" s="5"/>
      <c r="C164" s="3"/>
      <c r="D164" s="3"/>
      <c r="E164" s="3"/>
      <c r="F164" s="3"/>
      <c r="G164" s="3"/>
      <c r="H164" s="3"/>
      <c r="I164" s="3"/>
      <c r="J164" s="3"/>
      <c r="K164" s="3"/>
      <c r="L164" s="3"/>
      <c r="M164" s="3"/>
      <c r="N164" s="3"/>
      <c r="O164" s="3"/>
      <c r="P164" s="3"/>
      <c r="Q164" s="3"/>
      <c r="R164" s="3"/>
      <c r="S164" s="3"/>
      <c r="T164" s="3"/>
      <c r="U164" s="3"/>
      <c r="V164" s="3"/>
    </row>
    <row r="165" spans="1:22" ht="15.75" customHeight="1" x14ac:dyDescent="0.35">
      <c r="A165" s="3"/>
      <c r="B165" s="5"/>
      <c r="C165" s="3"/>
      <c r="D165" s="3"/>
      <c r="E165" s="3"/>
      <c r="F165" s="3"/>
      <c r="G165" s="3"/>
      <c r="H165" s="3"/>
      <c r="I165" s="3"/>
      <c r="J165" s="3"/>
      <c r="K165" s="3"/>
      <c r="L165" s="3"/>
      <c r="M165" s="3"/>
      <c r="N165" s="3"/>
      <c r="O165" s="3"/>
      <c r="P165" s="3"/>
      <c r="Q165" s="3"/>
      <c r="R165" s="3"/>
      <c r="S165" s="3"/>
      <c r="T165" s="3"/>
      <c r="U165" s="3"/>
      <c r="V165" s="3"/>
    </row>
    <row r="166" spans="1:22" ht="15.75" customHeight="1" x14ac:dyDescent="0.35">
      <c r="A166" s="3"/>
      <c r="B166" s="5"/>
      <c r="C166" s="3"/>
      <c r="D166" s="3"/>
      <c r="E166" s="3"/>
      <c r="F166" s="3"/>
      <c r="G166" s="3"/>
      <c r="H166" s="3"/>
      <c r="I166" s="3"/>
      <c r="J166" s="3"/>
      <c r="K166" s="3"/>
      <c r="L166" s="3"/>
      <c r="M166" s="3"/>
      <c r="N166" s="3"/>
      <c r="O166" s="3"/>
      <c r="P166" s="3"/>
      <c r="Q166" s="3"/>
      <c r="R166" s="3"/>
      <c r="S166" s="3"/>
      <c r="T166" s="3"/>
      <c r="U166" s="3"/>
      <c r="V166" s="3"/>
    </row>
    <row r="167" spans="1:22" ht="15.75" customHeight="1" x14ac:dyDescent="0.35">
      <c r="A167" s="3"/>
      <c r="B167" s="5"/>
      <c r="C167" s="3"/>
      <c r="D167" s="3"/>
      <c r="E167" s="3"/>
      <c r="F167" s="3"/>
      <c r="G167" s="3"/>
      <c r="H167" s="3"/>
      <c r="I167" s="3"/>
      <c r="J167" s="3"/>
      <c r="K167" s="3"/>
      <c r="L167" s="3"/>
      <c r="M167" s="3"/>
      <c r="N167" s="3"/>
      <c r="O167" s="3"/>
      <c r="P167" s="3"/>
      <c r="Q167" s="3"/>
      <c r="R167" s="3"/>
      <c r="S167" s="3"/>
      <c r="T167" s="3"/>
      <c r="U167" s="3"/>
      <c r="V167" s="3"/>
    </row>
    <row r="168" spans="1:22" ht="15.75" customHeight="1" x14ac:dyDescent="0.35">
      <c r="A168" s="3"/>
      <c r="B168" s="5"/>
      <c r="C168" s="3"/>
      <c r="D168" s="3"/>
      <c r="E168" s="3"/>
      <c r="F168" s="3"/>
      <c r="G168" s="3"/>
      <c r="H168" s="3"/>
      <c r="I168" s="3"/>
      <c r="J168" s="3"/>
      <c r="K168" s="3"/>
      <c r="L168" s="3"/>
      <c r="M168" s="3"/>
      <c r="N168" s="3"/>
      <c r="O168" s="3"/>
      <c r="P168" s="3"/>
      <c r="Q168" s="3"/>
      <c r="R168" s="3"/>
      <c r="S168" s="3"/>
      <c r="T168" s="3"/>
      <c r="U168" s="3"/>
      <c r="V168" s="3"/>
    </row>
    <row r="169" spans="1:22" ht="15.75" customHeight="1" x14ac:dyDescent="0.35">
      <c r="A169" s="3"/>
      <c r="B169" s="5"/>
      <c r="C169" s="3"/>
      <c r="D169" s="3"/>
      <c r="E169" s="3"/>
      <c r="F169" s="3"/>
      <c r="G169" s="3"/>
      <c r="H169" s="3"/>
      <c r="I169" s="3"/>
      <c r="J169" s="3"/>
      <c r="K169" s="3"/>
      <c r="L169" s="3"/>
      <c r="M169" s="3"/>
      <c r="N169" s="3"/>
      <c r="O169" s="3"/>
      <c r="P169" s="3"/>
      <c r="Q169" s="3"/>
      <c r="R169" s="3"/>
      <c r="S169" s="3"/>
      <c r="T169" s="3"/>
      <c r="U169" s="3"/>
      <c r="V169" s="3"/>
    </row>
    <row r="170" spans="1:22" ht="15.75" customHeight="1" x14ac:dyDescent="0.35">
      <c r="A170" s="3"/>
      <c r="B170" s="5"/>
      <c r="C170" s="3"/>
      <c r="D170" s="3"/>
      <c r="E170" s="3"/>
      <c r="F170" s="3"/>
      <c r="G170" s="3"/>
      <c r="H170" s="3"/>
      <c r="I170" s="3"/>
      <c r="J170" s="3"/>
      <c r="K170" s="3"/>
      <c r="L170" s="3"/>
      <c r="M170" s="3"/>
      <c r="N170" s="3"/>
      <c r="O170" s="3"/>
      <c r="P170" s="3"/>
      <c r="Q170" s="3"/>
      <c r="R170" s="3"/>
      <c r="S170" s="3"/>
      <c r="T170" s="3"/>
      <c r="U170" s="3"/>
      <c r="V170" s="3"/>
    </row>
    <row r="171" spans="1:22" ht="15.75" customHeight="1" x14ac:dyDescent="0.35">
      <c r="A171" s="3"/>
      <c r="B171" s="5"/>
      <c r="C171" s="3"/>
      <c r="D171" s="3"/>
      <c r="E171" s="3"/>
      <c r="F171" s="3"/>
      <c r="G171" s="3"/>
      <c r="H171" s="3"/>
      <c r="I171" s="3"/>
      <c r="J171" s="3"/>
      <c r="K171" s="3"/>
      <c r="L171" s="3"/>
      <c r="M171" s="3"/>
      <c r="N171" s="3"/>
      <c r="O171" s="3"/>
      <c r="P171" s="3"/>
      <c r="Q171" s="3"/>
      <c r="R171" s="3"/>
      <c r="S171" s="3"/>
      <c r="T171" s="3"/>
      <c r="U171" s="3"/>
      <c r="V171" s="3"/>
    </row>
    <row r="172" spans="1:22" ht="15.75" customHeight="1" x14ac:dyDescent="0.35">
      <c r="A172" s="3"/>
      <c r="B172" s="5"/>
      <c r="C172" s="3"/>
      <c r="D172" s="3"/>
      <c r="E172" s="3"/>
      <c r="F172" s="3"/>
      <c r="G172" s="3"/>
      <c r="H172" s="3"/>
      <c r="I172" s="3"/>
      <c r="J172" s="3"/>
      <c r="K172" s="3"/>
      <c r="L172" s="3"/>
      <c r="M172" s="3"/>
      <c r="N172" s="3"/>
      <c r="O172" s="3"/>
      <c r="P172" s="3"/>
      <c r="Q172" s="3"/>
      <c r="R172" s="3"/>
      <c r="S172" s="3"/>
      <c r="T172" s="3"/>
      <c r="U172" s="3"/>
      <c r="V172" s="3"/>
    </row>
    <row r="173" spans="1:22" ht="15.75" customHeight="1" x14ac:dyDescent="0.35">
      <c r="A173" s="3"/>
      <c r="B173" s="5"/>
      <c r="C173" s="3"/>
      <c r="D173" s="3"/>
      <c r="E173" s="3"/>
      <c r="F173" s="3"/>
      <c r="G173" s="3"/>
      <c r="H173" s="3"/>
      <c r="I173" s="3"/>
      <c r="J173" s="3"/>
      <c r="K173" s="3"/>
      <c r="L173" s="3"/>
      <c r="M173" s="3"/>
      <c r="N173" s="3"/>
      <c r="O173" s="3"/>
      <c r="P173" s="3"/>
      <c r="Q173" s="3"/>
      <c r="R173" s="3"/>
      <c r="S173" s="3"/>
      <c r="T173" s="3"/>
      <c r="U173" s="3"/>
      <c r="V173" s="3"/>
    </row>
    <row r="174" spans="1:22" ht="15.75" customHeight="1" x14ac:dyDescent="0.35">
      <c r="A174" s="3"/>
      <c r="B174" s="5"/>
      <c r="C174" s="3"/>
      <c r="D174" s="3"/>
      <c r="E174" s="3"/>
      <c r="F174" s="3"/>
      <c r="G174" s="3"/>
      <c r="H174" s="3"/>
      <c r="I174" s="3"/>
      <c r="J174" s="3"/>
      <c r="K174" s="3"/>
      <c r="L174" s="3"/>
      <c r="M174" s="3"/>
      <c r="N174" s="3"/>
      <c r="O174" s="3"/>
      <c r="P174" s="3"/>
      <c r="Q174" s="3"/>
      <c r="R174" s="3"/>
      <c r="S174" s="3"/>
      <c r="T174" s="3"/>
      <c r="U174" s="3"/>
      <c r="V174" s="3"/>
    </row>
    <row r="175" spans="1:22" ht="15.75" customHeight="1" x14ac:dyDescent="0.35">
      <c r="A175" s="3"/>
      <c r="B175" s="5"/>
      <c r="C175" s="3"/>
      <c r="D175" s="3"/>
      <c r="E175" s="3"/>
      <c r="F175" s="3"/>
      <c r="G175" s="3"/>
      <c r="H175" s="3"/>
      <c r="I175" s="3"/>
      <c r="J175" s="3"/>
      <c r="K175" s="3"/>
      <c r="L175" s="3"/>
      <c r="M175" s="3"/>
      <c r="N175" s="3"/>
      <c r="O175" s="3"/>
      <c r="P175" s="3"/>
      <c r="Q175" s="3"/>
      <c r="R175" s="3"/>
      <c r="S175" s="3"/>
      <c r="T175" s="3"/>
      <c r="U175" s="3"/>
      <c r="V175" s="3"/>
    </row>
    <row r="176" spans="1:22" ht="15.75" customHeight="1" x14ac:dyDescent="0.35">
      <c r="A176" s="3"/>
      <c r="B176" s="5"/>
      <c r="C176" s="3"/>
      <c r="D176" s="3"/>
      <c r="E176" s="3"/>
      <c r="F176" s="3"/>
      <c r="G176" s="3"/>
      <c r="H176" s="3"/>
      <c r="I176" s="3"/>
      <c r="J176" s="3"/>
      <c r="K176" s="3"/>
      <c r="L176" s="3"/>
      <c r="M176" s="3"/>
      <c r="N176" s="3"/>
      <c r="O176" s="3"/>
      <c r="P176" s="3"/>
      <c r="Q176" s="3"/>
      <c r="R176" s="3"/>
      <c r="S176" s="3"/>
      <c r="T176" s="3"/>
      <c r="U176" s="3"/>
      <c r="V176" s="3"/>
    </row>
    <row r="177" spans="1:22" ht="15.75" customHeight="1" x14ac:dyDescent="0.35">
      <c r="A177" s="3"/>
      <c r="B177" s="5"/>
      <c r="C177" s="3"/>
      <c r="D177" s="3"/>
      <c r="E177" s="3"/>
      <c r="F177" s="3"/>
      <c r="G177" s="3"/>
      <c r="H177" s="3"/>
      <c r="I177" s="3"/>
      <c r="J177" s="3"/>
      <c r="K177" s="3"/>
      <c r="L177" s="3"/>
      <c r="M177" s="3"/>
      <c r="N177" s="3"/>
      <c r="O177" s="3"/>
      <c r="P177" s="3"/>
      <c r="Q177" s="3"/>
      <c r="R177" s="3"/>
      <c r="S177" s="3"/>
      <c r="T177" s="3"/>
      <c r="U177" s="3"/>
      <c r="V177" s="3"/>
    </row>
    <row r="178" spans="1:22" ht="15.75" customHeight="1" x14ac:dyDescent="0.35">
      <c r="A178" s="3"/>
      <c r="B178" s="5"/>
      <c r="C178" s="3"/>
      <c r="D178" s="3"/>
      <c r="E178" s="3"/>
      <c r="F178" s="3"/>
      <c r="G178" s="3"/>
      <c r="H178" s="3"/>
      <c r="I178" s="3"/>
      <c r="J178" s="3"/>
      <c r="K178" s="3"/>
      <c r="L178" s="3"/>
      <c r="M178" s="3"/>
      <c r="N178" s="3"/>
      <c r="O178" s="3"/>
      <c r="P178" s="3"/>
      <c r="Q178" s="3"/>
      <c r="R178" s="3"/>
      <c r="S178" s="3"/>
      <c r="T178" s="3"/>
      <c r="U178" s="3"/>
      <c r="V178" s="3"/>
    </row>
    <row r="179" spans="1:22" ht="15.75" customHeight="1" x14ac:dyDescent="0.35">
      <c r="A179" s="3"/>
      <c r="B179" s="5"/>
      <c r="C179" s="3"/>
      <c r="D179" s="3"/>
      <c r="E179" s="3"/>
      <c r="F179" s="3"/>
      <c r="G179" s="3"/>
      <c r="H179" s="3"/>
      <c r="I179" s="3"/>
      <c r="J179" s="3"/>
      <c r="K179" s="3"/>
      <c r="L179" s="3"/>
      <c r="M179" s="3"/>
      <c r="N179" s="3"/>
      <c r="O179" s="3"/>
      <c r="P179" s="3"/>
      <c r="Q179" s="3"/>
      <c r="R179" s="3"/>
      <c r="S179" s="3"/>
      <c r="T179" s="3"/>
      <c r="U179" s="3"/>
      <c r="V179" s="3"/>
    </row>
    <row r="180" spans="1:22" ht="15.75" customHeight="1" x14ac:dyDescent="0.35">
      <c r="A180" s="3"/>
      <c r="B180" s="5"/>
      <c r="C180" s="3"/>
      <c r="D180" s="3"/>
      <c r="E180" s="3"/>
      <c r="F180" s="3"/>
      <c r="G180" s="3"/>
      <c r="H180" s="3"/>
      <c r="I180" s="3"/>
      <c r="J180" s="3"/>
      <c r="K180" s="3"/>
      <c r="L180" s="3"/>
      <c r="M180" s="3"/>
      <c r="N180" s="3"/>
      <c r="O180" s="3"/>
      <c r="P180" s="3"/>
      <c r="Q180" s="3"/>
      <c r="R180" s="3"/>
      <c r="S180" s="3"/>
      <c r="T180" s="3"/>
      <c r="U180" s="3"/>
      <c r="V180" s="3"/>
    </row>
    <row r="181" spans="1:22" ht="15.75" customHeight="1" x14ac:dyDescent="0.35">
      <c r="A181" s="3"/>
      <c r="B181" s="5"/>
      <c r="C181" s="3"/>
      <c r="D181" s="3"/>
      <c r="E181" s="3"/>
      <c r="F181" s="3"/>
      <c r="G181" s="3"/>
      <c r="H181" s="3"/>
      <c r="I181" s="3"/>
      <c r="J181" s="3"/>
      <c r="K181" s="3"/>
      <c r="L181" s="3"/>
      <c r="M181" s="3"/>
      <c r="N181" s="3"/>
      <c r="O181" s="3"/>
      <c r="P181" s="3"/>
      <c r="Q181" s="3"/>
      <c r="R181" s="3"/>
      <c r="S181" s="3"/>
      <c r="T181" s="3"/>
      <c r="U181" s="3"/>
      <c r="V181" s="3"/>
    </row>
    <row r="182" spans="1:22" ht="15.75" customHeight="1" x14ac:dyDescent="0.35">
      <c r="A182" s="3"/>
      <c r="B182" s="5"/>
      <c r="C182" s="3"/>
      <c r="D182" s="3"/>
      <c r="E182" s="3"/>
      <c r="F182" s="3"/>
      <c r="G182" s="3"/>
      <c r="H182" s="3"/>
      <c r="I182" s="3"/>
      <c r="J182" s="3"/>
      <c r="K182" s="3"/>
      <c r="L182" s="3"/>
      <c r="M182" s="3"/>
      <c r="N182" s="3"/>
      <c r="O182" s="3"/>
      <c r="P182" s="3"/>
      <c r="Q182" s="3"/>
      <c r="R182" s="3"/>
      <c r="S182" s="3"/>
      <c r="T182" s="3"/>
      <c r="U182" s="3"/>
      <c r="V182" s="3"/>
    </row>
    <row r="183" spans="1:22" ht="15.75" customHeight="1" x14ac:dyDescent="0.35">
      <c r="A183" s="3"/>
      <c r="B183" s="5"/>
      <c r="C183" s="3"/>
      <c r="D183" s="3"/>
      <c r="E183" s="3"/>
      <c r="F183" s="3"/>
      <c r="G183" s="3"/>
      <c r="H183" s="3"/>
      <c r="I183" s="3"/>
      <c r="J183" s="3"/>
      <c r="K183" s="3"/>
      <c r="L183" s="3"/>
      <c r="M183" s="3"/>
      <c r="N183" s="3"/>
      <c r="O183" s="3"/>
      <c r="P183" s="3"/>
      <c r="Q183" s="3"/>
      <c r="R183" s="3"/>
      <c r="S183" s="3"/>
      <c r="T183" s="3"/>
      <c r="U183" s="3"/>
      <c r="V183" s="3"/>
    </row>
    <row r="184" spans="1:22" ht="15.75" customHeight="1" x14ac:dyDescent="0.35">
      <c r="A184" s="3"/>
      <c r="B184" s="5"/>
      <c r="C184" s="3"/>
      <c r="D184" s="3"/>
      <c r="E184" s="3"/>
      <c r="F184" s="3"/>
      <c r="G184" s="3"/>
      <c r="H184" s="3"/>
      <c r="I184" s="3"/>
      <c r="J184" s="3"/>
      <c r="K184" s="3"/>
      <c r="L184" s="3"/>
      <c r="M184" s="3"/>
      <c r="N184" s="3"/>
      <c r="O184" s="3"/>
      <c r="P184" s="3"/>
      <c r="Q184" s="3"/>
      <c r="R184" s="3"/>
      <c r="S184" s="3"/>
      <c r="T184" s="3"/>
      <c r="U184" s="3"/>
      <c r="V184" s="3"/>
    </row>
    <row r="185" spans="1:22" ht="15.75" customHeight="1" x14ac:dyDescent="0.35">
      <c r="A185" s="3"/>
      <c r="B185" s="5"/>
      <c r="C185" s="3"/>
      <c r="D185" s="3"/>
      <c r="E185" s="3"/>
      <c r="F185" s="3"/>
      <c r="G185" s="3"/>
      <c r="H185" s="3"/>
      <c r="I185" s="3"/>
      <c r="J185" s="3"/>
      <c r="K185" s="3"/>
      <c r="L185" s="3"/>
      <c r="M185" s="3"/>
      <c r="N185" s="3"/>
      <c r="O185" s="3"/>
      <c r="P185" s="3"/>
      <c r="Q185" s="3"/>
      <c r="R185" s="3"/>
      <c r="S185" s="3"/>
      <c r="T185" s="3"/>
      <c r="U185" s="3"/>
      <c r="V185" s="3"/>
    </row>
    <row r="186" spans="1:22" ht="15.75" customHeight="1" x14ac:dyDescent="0.35">
      <c r="A186" s="3"/>
      <c r="B186" s="5"/>
      <c r="C186" s="3"/>
      <c r="D186" s="3"/>
      <c r="E186" s="3"/>
      <c r="F186" s="3"/>
      <c r="G186" s="3"/>
      <c r="H186" s="3"/>
      <c r="I186" s="3"/>
      <c r="J186" s="3"/>
      <c r="K186" s="3"/>
      <c r="L186" s="3"/>
      <c r="M186" s="3"/>
      <c r="N186" s="3"/>
      <c r="O186" s="3"/>
      <c r="P186" s="3"/>
      <c r="Q186" s="3"/>
      <c r="R186" s="3"/>
      <c r="S186" s="3"/>
      <c r="T186" s="3"/>
      <c r="U186" s="3"/>
      <c r="V186" s="3"/>
    </row>
    <row r="187" spans="1:22" ht="15.75" customHeight="1" x14ac:dyDescent="0.35">
      <c r="A187" s="3"/>
      <c r="B187" s="5"/>
      <c r="C187" s="3"/>
      <c r="D187" s="3"/>
      <c r="E187" s="3"/>
      <c r="F187" s="3"/>
      <c r="G187" s="3"/>
      <c r="H187" s="3"/>
      <c r="I187" s="3"/>
      <c r="J187" s="3"/>
      <c r="K187" s="3"/>
      <c r="L187" s="3"/>
      <c r="M187" s="3"/>
      <c r="N187" s="3"/>
      <c r="O187" s="3"/>
      <c r="P187" s="3"/>
      <c r="Q187" s="3"/>
      <c r="R187" s="3"/>
      <c r="S187" s="3"/>
      <c r="T187" s="3"/>
      <c r="U187" s="3"/>
      <c r="V187" s="3"/>
    </row>
    <row r="188" spans="1:22" ht="15.75" customHeight="1" x14ac:dyDescent="0.35">
      <c r="A188" s="3"/>
      <c r="B188" s="5"/>
      <c r="C188" s="3"/>
      <c r="D188" s="3"/>
      <c r="E188" s="3"/>
      <c r="F188" s="3"/>
      <c r="G188" s="3"/>
      <c r="H188" s="3"/>
      <c r="I188" s="3"/>
      <c r="J188" s="3"/>
      <c r="K188" s="3"/>
      <c r="L188" s="3"/>
      <c r="M188" s="3"/>
      <c r="N188" s="3"/>
      <c r="O188" s="3"/>
      <c r="P188" s="3"/>
      <c r="Q188" s="3"/>
      <c r="R188" s="3"/>
      <c r="S188" s="3"/>
      <c r="T188" s="3"/>
      <c r="U188" s="3"/>
      <c r="V188" s="3"/>
    </row>
    <row r="189" spans="1:22" ht="15.75" customHeight="1" x14ac:dyDescent="0.35">
      <c r="A189" s="3"/>
      <c r="B189" s="5"/>
      <c r="C189" s="3"/>
      <c r="D189" s="3"/>
      <c r="E189" s="3"/>
      <c r="F189" s="3"/>
      <c r="G189" s="3"/>
      <c r="H189" s="3"/>
      <c r="I189" s="3"/>
      <c r="J189" s="3"/>
      <c r="K189" s="3"/>
      <c r="L189" s="3"/>
      <c r="M189" s="3"/>
      <c r="N189" s="3"/>
      <c r="O189" s="3"/>
      <c r="P189" s="3"/>
      <c r="Q189" s="3"/>
      <c r="R189" s="3"/>
      <c r="S189" s="3"/>
      <c r="T189" s="3"/>
      <c r="U189" s="3"/>
      <c r="V189" s="3"/>
    </row>
    <row r="190" spans="1:22" ht="15.75" customHeight="1" x14ac:dyDescent="0.35">
      <c r="A190" s="3"/>
      <c r="B190" s="5"/>
      <c r="C190" s="3"/>
      <c r="D190" s="3"/>
      <c r="E190" s="3"/>
      <c r="F190" s="3"/>
      <c r="G190" s="3"/>
      <c r="H190" s="3"/>
      <c r="I190" s="3"/>
      <c r="J190" s="3"/>
      <c r="K190" s="3"/>
      <c r="L190" s="3"/>
      <c r="M190" s="3"/>
      <c r="N190" s="3"/>
      <c r="O190" s="3"/>
      <c r="P190" s="3"/>
      <c r="Q190" s="3"/>
      <c r="R190" s="3"/>
      <c r="S190" s="3"/>
      <c r="T190" s="3"/>
      <c r="U190" s="3"/>
      <c r="V190" s="3"/>
    </row>
    <row r="191" spans="1:22" ht="15.75" customHeight="1" x14ac:dyDescent="0.35">
      <c r="A191" s="3"/>
      <c r="B191" s="5"/>
      <c r="C191" s="3"/>
      <c r="D191" s="3"/>
      <c r="E191" s="3"/>
      <c r="F191" s="3"/>
      <c r="G191" s="3"/>
      <c r="H191" s="3"/>
      <c r="I191" s="3"/>
      <c r="J191" s="3"/>
      <c r="K191" s="3"/>
      <c r="L191" s="3"/>
      <c r="M191" s="3"/>
      <c r="N191" s="3"/>
      <c r="O191" s="3"/>
      <c r="P191" s="3"/>
      <c r="Q191" s="3"/>
      <c r="R191" s="3"/>
      <c r="S191" s="3"/>
      <c r="T191" s="3"/>
      <c r="U191" s="3"/>
      <c r="V191" s="3"/>
    </row>
    <row r="192" spans="1:22" ht="15.75" customHeight="1" x14ac:dyDescent="0.35">
      <c r="A192" s="3"/>
      <c r="B192" s="5"/>
      <c r="C192" s="3"/>
      <c r="D192" s="3"/>
      <c r="E192" s="3"/>
      <c r="F192" s="3"/>
      <c r="G192" s="3"/>
      <c r="H192" s="3"/>
      <c r="I192" s="3"/>
      <c r="J192" s="3"/>
      <c r="K192" s="3"/>
      <c r="L192" s="3"/>
      <c r="M192" s="3"/>
      <c r="N192" s="3"/>
      <c r="O192" s="3"/>
      <c r="P192" s="3"/>
      <c r="Q192" s="3"/>
      <c r="R192" s="3"/>
      <c r="S192" s="3"/>
      <c r="T192" s="3"/>
      <c r="U192" s="3"/>
      <c r="V192" s="3"/>
    </row>
    <row r="193" spans="1:22" ht="15.75" customHeight="1" x14ac:dyDescent="0.35">
      <c r="A193" s="3"/>
      <c r="B193" s="5"/>
      <c r="C193" s="3"/>
      <c r="D193" s="3"/>
      <c r="E193" s="3"/>
      <c r="F193" s="3"/>
      <c r="G193" s="3"/>
      <c r="H193" s="3"/>
      <c r="I193" s="3"/>
      <c r="J193" s="3"/>
      <c r="K193" s="3"/>
      <c r="L193" s="3"/>
      <c r="M193" s="3"/>
      <c r="N193" s="3"/>
      <c r="O193" s="3"/>
      <c r="P193" s="3"/>
      <c r="Q193" s="3"/>
      <c r="R193" s="3"/>
      <c r="S193" s="3"/>
      <c r="T193" s="3"/>
      <c r="U193" s="3"/>
      <c r="V193" s="3"/>
    </row>
    <row r="194" spans="1:22" ht="15.75" customHeight="1" x14ac:dyDescent="0.35">
      <c r="A194" s="3"/>
      <c r="B194" s="5"/>
      <c r="C194" s="3"/>
      <c r="D194" s="3"/>
      <c r="E194" s="3"/>
      <c r="F194" s="3"/>
      <c r="G194" s="3"/>
      <c r="H194" s="3"/>
      <c r="I194" s="3"/>
      <c r="J194" s="3"/>
      <c r="K194" s="3"/>
      <c r="L194" s="3"/>
      <c r="M194" s="3"/>
      <c r="N194" s="3"/>
      <c r="O194" s="3"/>
      <c r="P194" s="3"/>
      <c r="Q194" s="3"/>
      <c r="R194" s="3"/>
      <c r="S194" s="3"/>
      <c r="T194" s="3"/>
      <c r="U194" s="3"/>
      <c r="V194" s="3"/>
    </row>
    <row r="195" spans="1:22" ht="15.75" customHeight="1" x14ac:dyDescent="0.35">
      <c r="A195" s="3"/>
      <c r="B195" s="5"/>
      <c r="C195" s="3"/>
      <c r="D195" s="3"/>
      <c r="E195" s="3"/>
      <c r="F195" s="3"/>
      <c r="G195" s="3"/>
      <c r="H195" s="3"/>
      <c r="I195" s="3"/>
      <c r="J195" s="3"/>
      <c r="K195" s="3"/>
      <c r="L195" s="3"/>
      <c r="M195" s="3"/>
      <c r="N195" s="3"/>
      <c r="O195" s="3"/>
      <c r="P195" s="3"/>
      <c r="Q195" s="3"/>
      <c r="R195" s="3"/>
      <c r="S195" s="3"/>
      <c r="T195" s="3"/>
      <c r="U195" s="3"/>
      <c r="V195" s="3"/>
    </row>
    <row r="196" spans="1:22" ht="15.75" customHeight="1" x14ac:dyDescent="0.35">
      <c r="A196" s="3"/>
      <c r="B196" s="5"/>
      <c r="C196" s="3"/>
      <c r="D196" s="3"/>
      <c r="E196" s="3"/>
      <c r="F196" s="3"/>
      <c r="G196" s="3"/>
      <c r="H196" s="3"/>
      <c r="I196" s="3"/>
      <c r="J196" s="3"/>
      <c r="K196" s="3"/>
      <c r="L196" s="3"/>
      <c r="M196" s="3"/>
      <c r="N196" s="3"/>
      <c r="O196" s="3"/>
      <c r="P196" s="3"/>
      <c r="Q196" s="3"/>
      <c r="R196" s="3"/>
      <c r="S196" s="3"/>
      <c r="T196" s="3"/>
      <c r="U196" s="3"/>
      <c r="V196" s="3"/>
    </row>
    <row r="197" spans="1:22" ht="15.75" customHeight="1" x14ac:dyDescent="0.35">
      <c r="A197" s="3"/>
      <c r="B197" s="5"/>
      <c r="C197" s="3"/>
      <c r="D197" s="3"/>
      <c r="E197" s="3"/>
      <c r="F197" s="3"/>
      <c r="G197" s="3"/>
      <c r="H197" s="3"/>
      <c r="I197" s="3"/>
      <c r="J197" s="3"/>
      <c r="K197" s="3"/>
      <c r="L197" s="3"/>
      <c r="M197" s="3"/>
      <c r="N197" s="3"/>
      <c r="O197" s="3"/>
      <c r="P197" s="3"/>
      <c r="Q197" s="3"/>
      <c r="R197" s="3"/>
      <c r="S197" s="3"/>
      <c r="T197" s="3"/>
      <c r="U197" s="3"/>
      <c r="V197" s="3"/>
    </row>
    <row r="198" spans="1:22" ht="15.75" customHeight="1" x14ac:dyDescent="0.35">
      <c r="A198" s="3"/>
      <c r="B198" s="5"/>
      <c r="C198" s="3"/>
      <c r="D198" s="3"/>
      <c r="E198" s="3"/>
      <c r="F198" s="3"/>
      <c r="G198" s="3"/>
      <c r="H198" s="3"/>
      <c r="I198" s="3"/>
      <c r="J198" s="3"/>
      <c r="K198" s="3"/>
      <c r="L198" s="3"/>
      <c r="M198" s="3"/>
      <c r="N198" s="3"/>
      <c r="O198" s="3"/>
      <c r="P198" s="3"/>
      <c r="Q198" s="3"/>
      <c r="R198" s="3"/>
      <c r="S198" s="3"/>
      <c r="T198" s="3"/>
      <c r="U198" s="3"/>
      <c r="V198" s="3"/>
    </row>
    <row r="199" spans="1:22" ht="15.75" customHeight="1" x14ac:dyDescent="0.35">
      <c r="A199" s="3"/>
      <c r="B199" s="5"/>
      <c r="C199" s="3"/>
      <c r="D199" s="3"/>
      <c r="E199" s="3"/>
      <c r="F199" s="3"/>
      <c r="G199" s="3"/>
      <c r="H199" s="3"/>
      <c r="I199" s="3"/>
      <c r="J199" s="3"/>
      <c r="K199" s="3"/>
      <c r="L199" s="3"/>
      <c r="M199" s="3"/>
      <c r="N199" s="3"/>
      <c r="O199" s="3"/>
      <c r="P199" s="3"/>
      <c r="Q199" s="3"/>
      <c r="R199" s="3"/>
      <c r="S199" s="3"/>
      <c r="T199" s="3"/>
      <c r="U199" s="3"/>
      <c r="V199" s="3"/>
    </row>
    <row r="200" spans="1:22" ht="15.75" customHeight="1" x14ac:dyDescent="0.35">
      <c r="A200" s="3"/>
      <c r="B200" s="5"/>
      <c r="C200" s="3"/>
      <c r="D200" s="3"/>
      <c r="E200" s="3"/>
      <c r="F200" s="3"/>
      <c r="G200" s="3"/>
      <c r="H200" s="3"/>
      <c r="I200" s="3"/>
      <c r="J200" s="3"/>
      <c r="K200" s="3"/>
      <c r="L200" s="3"/>
      <c r="M200" s="3"/>
      <c r="N200" s="3"/>
      <c r="O200" s="3"/>
      <c r="P200" s="3"/>
      <c r="Q200" s="3"/>
      <c r="R200" s="3"/>
      <c r="S200" s="3"/>
      <c r="T200" s="3"/>
      <c r="U200" s="3"/>
      <c r="V200" s="3"/>
    </row>
    <row r="201" spans="1:22" ht="15.75" customHeight="1" x14ac:dyDescent="0.35">
      <c r="A201" s="3"/>
      <c r="B201" s="5"/>
      <c r="C201" s="3"/>
      <c r="D201" s="3"/>
      <c r="E201" s="3"/>
      <c r="F201" s="3"/>
      <c r="G201" s="3"/>
      <c r="H201" s="3"/>
      <c r="I201" s="3"/>
      <c r="J201" s="3"/>
      <c r="K201" s="3"/>
      <c r="L201" s="3"/>
      <c r="M201" s="3"/>
      <c r="N201" s="3"/>
      <c r="O201" s="3"/>
      <c r="P201" s="3"/>
      <c r="Q201" s="3"/>
      <c r="R201" s="3"/>
      <c r="S201" s="3"/>
      <c r="T201" s="3"/>
      <c r="U201" s="3"/>
      <c r="V201" s="3"/>
    </row>
    <row r="202" spans="1:22" ht="15.75" customHeight="1" x14ac:dyDescent="0.35">
      <c r="A202" s="3"/>
      <c r="B202" s="5"/>
      <c r="C202" s="3"/>
      <c r="D202" s="3"/>
      <c r="E202" s="3"/>
      <c r="F202" s="3"/>
      <c r="G202" s="3"/>
      <c r="H202" s="3"/>
      <c r="I202" s="3"/>
      <c r="J202" s="3"/>
      <c r="K202" s="3"/>
      <c r="L202" s="3"/>
      <c r="M202" s="3"/>
      <c r="N202" s="3"/>
      <c r="O202" s="3"/>
      <c r="P202" s="3"/>
      <c r="Q202" s="3"/>
      <c r="R202" s="3"/>
      <c r="S202" s="3"/>
      <c r="T202" s="3"/>
      <c r="U202" s="3"/>
      <c r="V202" s="3"/>
    </row>
    <row r="203" spans="1:22" ht="15.75" customHeight="1" x14ac:dyDescent="0.35">
      <c r="A203" s="3"/>
      <c r="B203" s="5"/>
      <c r="C203" s="3"/>
      <c r="D203" s="3"/>
      <c r="E203" s="3"/>
      <c r="F203" s="3"/>
      <c r="G203" s="3"/>
      <c r="H203" s="3"/>
      <c r="I203" s="3"/>
      <c r="J203" s="3"/>
      <c r="K203" s="3"/>
      <c r="L203" s="3"/>
      <c r="M203" s="3"/>
      <c r="N203" s="3"/>
      <c r="O203" s="3"/>
      <c r="P203" s="3"/>
      <c r="Q203" s="3"/>
      <c r="R203" s="3"/>
      <c r="S203" s="3"/>
      <c r="T203" s="3"/>
      <c r="U203" s="3"/>
      <c r="V203" s="3"/>
    </row>
    <row r="204" spans="1:22" ht="15.75" customHeight="1" x14ac:dyDescent="0.35">
      <c r="A204" s="3"/>
      <c r="B204" s="5"/>
      <c r="C204" s="3"/>
      <c r="D204" s="3"/>
      <c r="E204" s="3"/>
      <c r="F204" s="3"/>
      <c r="G204" s="3"/>
      <c r="H204" s="3"/>
      <c r="I204" s="3"/>
      <c r="J204" s="3"/>
      <c r="K204" s="3"/>
      <c r="L204" s="3"/>
      <c r="M204" s="3"/>
      <c r="N204" s="3"/>
      <c r="O204" s="3"/>
      <c r="P204" s="3"/>
      <c r="Q204" s="3"/>
      <c r="R204" s="3"/>
      <c r="S204" s="3"/>
      <c r="T204" s="3"/>
      <c r="U204" s="3"/>
      <c r="V204" s="3"/>
    </row>
    <row r="205" spans="1:22" ht="15.75" customHeight="1" x14ac:dyDescent="0.35">
      <c r="A205" s="3"/>
      <c r="B205" s="5"/>
      <c r="C205" s="3"/>
      <c r="D205" s="3"/>
      <c r="E205" s="3"/>
      <c r="F205" s="3"/>
      <c r="G205" s="3"/>
      <c r="H205" s="3"/>
      <c r="I205" s="3"/>
      <c r="J205" s="3"/>
      <c r="K205" s="3"/>
      <c r="L205" s="3"/>
      <c r="M205" s="3"/>
      <c r="N205" s="3"/>
      <c r="O205" s="3"/>
      <c r="P205" s="3"/>
      <c r="Q205" s="3"/>
      <c r="R205" s="3"/>
      <c r="S205" s="3"/>
      <c r="T205" s="3"/>
      <c r="U205" s="3"/>
      <c r="V205" s="3"/>
    </row>
    <row r="206" spans="1:22" ht="15.75" customHeight="1" x14ac:dyDescent="0.35">
      <c r="A206" s="3"/>
      <c r="B206" s="5"/>
      <c r="C206" s="3"/>
      <c r="D206" s="3"/>
      <c r="E206" s="3"/>
      <c r="F206" s="3"/>
      <c r="G206" s="3"/>
      <c r="H206" s="3"/>
      <c r="I206" s="3"/>
      <c r="J206" s="3"/>
      <c r="K206" s="3"/>
      <c r="L206" s="3"/>
      <c r="M206" s="3"/>
      <c r="N206" s="3"/>
      <c r="O206" s="3"/>
      <c r="P206" s="3"/>
      <c r="Q206" s="3"/>
      <c r="R206" s="3"/>
      <c r="S206" s="3"/>
      <c r="T206" s="3"/>
      <c r="U206" s="3"/>
      <c r="V206" s="3"/>
    </row>
    <row r="207" spans="1:22" ht="15.75" customHeight="1" x14ac:dyDescent="0.35">
      <c r="A207" s="3"/>
      <c r="B207" s="5"/>
      <c r="C207" s="3"/>
      <c r="D207" s="3"/>
      <c r="E207" s="3"/>
      <c r="F207" s="3"/>
      <c r="G207" s="3"/>
      <c r="H207" s="3"/>
      <c r="I207" s="3"/>
      <c r="J207" s="3"/>
      <c r="K207" s="3"/>
      <c r="L207" s="3"/>
      <c r="M207" s="3"/>
      <c r="N207" s="3"/>
      <c r="O207" s="3"/>
      <c r="P207" s="3"/>
      <c r="Q207" s="3"/>
      <c r="R207" s="3"/>
      <c r="S207" s="3"/>
      <c r="T207" s="3"/>
      <c r="U207" s="3"/>
      <c r="V207" s="3"/>
    </row>
    <row r="208" spans="1:22" ht="15.75" customHeight="1" x14ac:dyDescent="0.35">
      <c r="A208" s="3"/>
      <c r="B208" s="5"/>
      <c r="C208" s="3"/>
      <c r="D208" s="3"/>
      <c r="E208" s="3"/>
      <c r="F208" s="3"/>
      <c r="G208" s="3"/>
      <c r="H208" s="3"/>
      <c r="I208" s="3"/>
      <c r="J208" s="3"/>
      <c r="K208" s="3"/>
      <c r="L208" s="3"/>
      <c r="M208" s="3"/>
      <c r="N208" s="3"/>
      <c r="O208" s="3"/>
      <c r="P208" s="3"/>
      <c r="Q208" s="3"/>
      <c r="R208" s="3"/>
      <c r="S208" s="3"/>
      <c r="T208" s="3"/>
      <c r="U208" s="3"/>
      <c r="V208" s="3"/>
    </row>
    <row r="209" spans="1:22" ht="15.75" customHeight="1" x14ac:dyDescent="0.35">
      <c r="A209" s="3"/>
      <c r="B209" s="5"/>
      <c r="C209" s="3"/>
      <c r="D209" s="3"/>
      <c r="E209" s="3"/>
      <c r="F209" s="3"/>
      <c r="G209" s="3"/>
      <c r="H209" s="3"/>
      <c r="I209" s="3"/>
      <c r="J209" s="3"/>
      <c r="K209" s="3"/>
      <c r="L209" s="3"/>
      <c r="M209" s="3"/>
      <c r="N209" s="3"/>
      <c r="O209" s="3"/>
      <c r="P209" s="3"/>
      <c r="Q209" s="3"/>
      <c r="R209" s="3"/>
      <c r="S209" s="3"/>
      <c r="T209" s="3"/>
      <c r="U209" s="3"/>
      <c r="V209" s="3"/>
    </row>
    <row r="210" spans="1:22" ht="15.75" customHeight="1" x14ac:dyDescent="0.35">
      <c r="A210" s="3"/>
      <c r="B210" s="5"/>
      <c r="C210" s="3"/>
      <c r="D210" s="3"/>
      <c r="E210" s="3"/>
      <c r="F210" s="3"/>
      <c r="G210" s="3"/>
      <c r="H210" s="3"/>
      <c r="I210" s="3"/>
      <c r="J210" s="3"/>
      <c r="K210" s="3"/>
      <c r="L210" s="3"/>
      <c r="M210" s="3"/>
      <c r="N210" s="3"/>
      <c r="O210" s="3"/>
      <c r="P210" s="3"/>
      <c r="Q210" s="3"/>
      <c r="R210" s="3"/>
      <c r="S210" s="3"/>
      <c r="T210" s="3"/>
      <c r="U210" s="3"/>
      <c r="V210" s="3"/>
    </row>
    <row r="211" spans="1:22" ht="15.75" customHeight="1" x14ac:dyDescent="0.35">
      <c r="A211" s="3"/>
      <c r="B211" s="5"/>
      <c r="C211" s="3"/>
      <c r="D211" s="3"/>
      <c r="E211" s="3"/>
      <c r="F211" s="3"/>
      <c r="G211" s="3"/>
      <c r="H211" s="3"/>
      <c r="I211" s="3"/>
      <c r="J211" s="3"/>
      <c r="K211" s="3"/>
      <c r="L211" s="3"/>
      <c r="M211" s="3"/>
      <c r="N211" s="3"/>
      <c r="O211" s="3"/>
      <c r="P211" s="3"/>
      <c r="Q211" s="3"/>
      <c r="R211" s="3"/>
      <c r="S211" s="3"/>
      <c r="T211" s="3"/>
      <c r="U211" s="3"/>
      <c r="V211" s="3"/>
    </row>
    <row r="212" spans="1:22" ht="15.75" customHeight="1" x14ac:dyDescent="0.35">
      <c r="A212" s="3"/>
      <c r="B212" s="5"/>
      <c r="C212" s="3"/>
      <c r="D212" s="3"/>
      <c r="E212" s="3"/>
      <c r="F212" s="3"/>
      <c r="G212" s="3"/>
      <c r="H212" s="3"/>
      <c r="I212" s="3"/>
      <c r="J212" s="3"/>
      <c r="K212" s="3"/>
      <c r="L212" s="3"/>
      <c r="M212" s="3"/>
      <c r="N212" s="3"/>
      <c r="O212" s="3"/>
      <c r="P212" s="3"/>
      <c r="Q212" s="3"/>
      <c r="R212" s="3"/>
      <c r="S212" s="3"/>
      <c r="T212" s="3"/>
      <c r="U212" s="3"/>
      <c r="V212" s="3"/>
    </row>
    <row r="213" spans="1:22" ht="15.75" customHeight="1" x14ac:dyDescent="0.35">
      <c r="A213" s="3"/>
      <c r="B213" s="5"/>
      <c r="C213" s="3"/>
      <c r="D213" s="3"/>
      <c r="E213" s="3"/>
      <c r="F213" s="3"/>
      <c r="G213" s="3"/>
      <c r="H213" s="3"/>
      <c r="I213" s="3"/>
      <c r="J213" s="3"/>
      <c r="K213" s="3"/>
      <c r="L213" s="3"/>
      <c r="M213" s="3"/>
      <c r="N213" s="3"/>
      <c r="O213" s="3"/>
      <c r="P213" s="3"/>
      <c r="Q213" s="3"/>
      <c r="R213" s="3"/>
      <c r="S213" s="3"/>
      <c r="T213" s="3"/>
      <c r="U213" s="3"/>
      <c r="V213" s="3"/>
    </row>
    <row r="214" spans="1:22" ht="15.75" customHeight="1" x14ac:dyDescent="0.35">
      <c r="A214" s="3"/>
      <c r="B214" s="5"/>
      <c r="C214" s="3"/>
      <c r="D214" s="3"/>
      <c r="E214" s="3"/>
      <c r="F214" s="3"/>
      <c r="G214" s="3"/>
      <c r="H214" s="3"/>
      <c r="I214" s="3"/>
      <c r="J214" s="3"/>
      <c r="K214" s="3"/>
      <c r="L214" s="3"/>
      <c r="M214" s="3"/>
      <c r="N214" s="3"/>
      <c r="O214" s="3"/>
      <c r="P214" s="3"/>
      <c r="Q214" s="3"/>
      <c r="R214" s="3"/>
      <c r="S214" s="3"/>
      <c r="T214" s="3"/>
      <c r="U214" s="3"/>
      <c r="V214" s="3"/>
    </row>
    <row r="215" spans="1:22" ht="15.75" customHeight="1" x14ac:dyDescent="0.35">
      <c r="A215" s="3"/>
      <c r="B215" s="5"/>
      <c r="C215" s="3"/>
      <c r="D215" s="3"/>
      <c r="E215" s="3"/>
      <c r="F215" s="3"/>
      <c r="G215" s="3"/>
      <c r="H215" s="3"/>
      <c r="I215" s="3"/>
      <c r="J215" s="3"/>
      <c r="K215" s="3"/>
      <c r="L215" s="3"/>
      <c r="M215" s="3"/>
      <c r="N215" s="3"/>
      <c r="O215" s="3"/>
      <c r="P215" s="3"/>
      <c r="Q215" s="3"/>
      <c r="R215" s="3"/>
      <c r="S215" s="3"/>
      <c r="T215" s="3"/>
      <c r="U215" s="3"/>
      <c r="V215" s="3"/>
    </row>
    <row r="216" spans="1:22" ht="15.75" customHeight="1" x14ac:dyDescent="0.35">
      <c r="A216" s="3"/>
      <c r="B216" s="5"/>
      <c r="C216" s="3"/>
      <c r="D216" s="3"/>
      <c r="E216" s="3"/>
      <c r="F216" s="3"/>
      <c r="G216" s="3"/>
      <c r="H216" s="3"/>
      <c r="I216" s="3"/>
      <c r="J216" s="3"/>
      <c r="K216" s="3"/>
      <c r="L216" s="3"/>
      <c r="M216" s="3"/>
      <c r="N216" s="3"/>
      <c r="O216" s="3"/>
      <c r="P216" s="3"/>
      <c r="Q216" s="3"/>
      <c r="R216" s="3"/>
      <c r="S216" s="3"/>
      <c r="T216" s="3"/>
      <c r="U216" s="3"/>
      <c r="V216" s="3"/>
    </row>
    <row r="217" spans="1:22" ht="15.75" customHeight="1" x14ac:dyDescent="0.35">
      <c r="A217" s="3"/>
      <c r="B217" s="5"/>
      <c r="C217" s="3"/>
      <c r="D217" s="3"/>
      <c r="E217" s="3"/>
      <c r="F217" s="3"/>
      <c r="G217" s="3"/>
      <c r="H217" s="3"/>
      <c r="I217" s="3"/>
      <c r="J217" s="3"/>
      <c r="K217" s="3"/>
      <c r="L217" s="3"/>
      <c r="M217" s="3"/>
      <c r="N217" s="3"/>
      <c r="O217" s="3"/>
      <c r="P217" s="3"/>
      <c r="Q217" s="3"/>
      <c r="R217" s="3"/>
      <c r="S217" s="3"/>
      <c r="T217" s="3"/>
      <c r="U217" s="3"/>
      <c r="V217" s="3"/>
    </row>
    <row r="218" spans="1:22" ht="15.75" customHeight="1" x14ac:dyDescent="0.35">
      <c r="A218" s="3"/>
      <c r="B218" s="5"/>
      <c r="C218" s="3"/>
      <c r="D218" s="3"/>
      <c r="E218" s="3"/>
      <c r="F218" s="3"/>
      <c r="G218" s="3"/>
      <c r="H218" s="3"/>
      <c r="I218" s="3"/>
      <c r="J218" s="3"/>
      <c r="K218" s="3"/>
      <c r="L218" s="3"/>
      <c r="M218" s="3"/>
      <c r="N218" s="3"/>
      <c r="O218" s="3"/>
      <c r="P218" s="3"/>
      <c r="Q218" s="3"/>
      <c r="R218" s="3"/>
      <c r="S218" s="3"/>
      <c r="T218" s="3"/>
      <c r="U218" s="3"/>
      <c r="V218" s="3"/>
    </row>
    <row r="219" spans="1:22" ht="15.75" customHeight="1" x14ac:dyDescent="0.35">
      <c r="A219" s="3"/>
      <c r="B219" s="5"/>
      <c r="C219" s="3"/>
      <c r="D219" s="3"/>
      <c r="E219" s="3"/>
      <c r="F219" s="3"/>
      <c r="G219" s="3"/>
      <c r="H219" s="3"/>
      <c r="I219" s="3"/>
      <c r="J219" s="3"/>
      <c r="K219" s="3"/>
      <c r="L219" s="3"/>
      <c r="M219" s="3"/>
      <c r="N219" s="3"/>
      <c r="O219" s="3"/>
      <c r="P219" s="3"/>
      <c r="Q219" s="3"/>
      <c r="R219" s="3"/>
      <c r="S219" s="3"/>
      <c r="T219" s="3"/>
      <c r="U219" s="3"/>
      <c r="V219" s="3"/>
    </row>
    <row r="220" spans="1:22" ht="15.75" customHeight="1" x14ac:dyDescent="0.35">
      <c r="A220" s="3"/>
      <c r="B220" s="5"/>
      <c r="C220" s="3"/>
      <c r="D220" s="3"/>
      <c r="E220" s="3"/>
      <c r="F220" s="3"/>
      <c r="G220" s="3"/>
      <c r="H220" s="3"/>
      <c r="I220" s="3"/>
      <c r="J220" s="3"/>
      <c r="K220" s="3"/>
      <c r="L220" s="3"/>
      <c r="M220" s="3"/>
      <c r="N220" s="3"/>
      <c r="O220" s="3"/>
      <c r="P220" s="3"/>
      <c r="Q220" s="3"/>
      <c r="R220" s="3"/>
      <c r="S220" s="3"/>
      <c r="T220" s="3"/>
      <c r="U220" s="3"/>
      <c r="V220" s="3"/>
    </row>
    <row r="221" spans="1:22" ht="15.75" customHeight="1" x14ac:dyDescent="0.35">
      <c r="A221" s="3"/>
      <c r="B221" s="5"/>
      <c r="C221" s="3"/>
      <c r="D221" s="3"/>
      <c r="E221" s="3"/>
      <c r="F221" s="3"/>
      <c r="G221" s="3"/>
      <c r="H221" s="3"/>
      <c r="I221" s="3"/>
      <c r="J221" s="3"/>
      <c r="K221" s="3"/>
      <c r="L221" s="3"/>
      <c r="M221" s="3"/>
      <c r="N221" s="3"/>
      <c r="O221" s="3"/>
      <c r="P221" s="3"/>
      <c r="Q221" s="3"/>
      <c r="R221" s="3"/>
      <c r="S221" s="3"/>
      <c r="T221" s="3"/>
      <c r="U221" s="3"/>
      <c r="V221" s="3"/>
    </row>
    <row r="222" spans="1:22" ht="15.75" customHeight="1" x14ac:dyDescent="0.35">
      <c r="A222" s="3"/>
      <c r="B222" s="5"/>
      <c r="C222" s="3"/>
      <c r="D222" s="3"/>
      <c r="E222" s="3"/>
      <c r="F222" s="3"/>
      <c r="G222" s="3"/>
      <c r="H222" s="3"/>
      <c r="I222" s="3"/>
      <c r="J222" s="3"/>
      <c r="K222" s="3"/>
      <c r="L222" s="3"/>
      <c r="M222" s="3"/>
      <c r="N222" s="3"/>
      <c r="O222" s="3"/>
      <c r="P222" s="3"/>
      <c r="Q222" s="3"/>
      <c r="R222" s="3"/>
      <c r="S222" s="3"/>
      <c r="T222" s="3"/>
      <c r="U222" s="3"/>
      <c r="V222" s="3"/>
    </row>
    <row r="223" spans="1:22" ht="15.75" customHeight="1" x14ac:dyDescent="0.35">
      <c r="A223" s="3"/>
      <c r="B223" s="5"/>
      <c r="C223" s="3"/>
      <c r="D223" s="3"/>
      <c r="E223" s="3"/>
      <c r="F223" s="3"/>
      <c r="G223" s="3"/>
      <c r="H223" s="3"/>
      <c r="I223" s="3"/>
      <c r="J223" s="3"/>
      <c r="K223" s="3"/>
      <c r="L223" s="3"/>
      <c r="M223" s="3"/>
      <c r="N223" s="3"/>
      <c r="O223" s="3"/>
      <c r="P223" s="3"/>
      <c r="Q223" s="3"/>
      <c r="R223" s="3"/>
      <c r="S223" s="3"/>
      <c r="T223" s="3"/>
      <c r="U223" s="3"/>
      <c r="V223" s="3"/>
    </row>
    <row r="224" spans="1:22" ht="15.75" customHeight="1" x14ac:dyDescent="0.35">
      <c r="A224" s="3"/>
      <c r="B224" s="5"/>
      <c r="C224" s="3"/>
      <c r="D224" s="3"/>
      <c r="E224" s="3"/>
      <c r="F224" s="3"/>
      <c r="G224" s="3"/>
      <c r="H224" s="3"/>
      <c r="I224" s="3"/>
      <c r="J224" s="3"/>
      <c r="K224" s="3"/>
      <c r="L224" s="3"/>
      <c r="M224" s="3"/>
      <c r="N224" s="3"/>
      <c r="O224" s="3"/>
      <c r="P224" s="3"/>
      <c r="Q224" s="3"/>
      <c r="R224" s="3"/>
      <c r="S224" s="3"/>
      <c r="T224" s="3"/>
      <c r="U224" s="3"/>
      <c r="V224" s="3"/>
    </row>
    <row r="225" spans="1:22" ht="15.75" customHeight="1" x14ac:dyDescent="0.35">
      <c r="A225" s="3"/>
      <c r="B225" s="5"/>
      <c r="C225" s="3"/>
      <c r="D225" s="3"/>
      <c r="E225" s="3"/>
      <c r="F225" s="3"/>
      <c r="G225" s="3"/>
      <c r="H225" s="3"/>
      <c r="I225" s="3"/>
      <c r="J225" s="3"/>
      <c r="K225" s="3"/>
      <c r="L225" s="3"/>
      <c r="M225" s="3"/>
      <c r="N225" s="3"/>
      <c r="O225" s="3"/>
      <c r="P225" s="3"/>
      <c r="Q225" s="3"/>
      <c r="R225" s="3"/>
      <c r="S225" s="3"/>
      <c r="T225" s="3"/>
      <c r="U225" s="3"/>
      <c r="V225" s="3"/>
    </row>
    <row r="226" spans="1:22" ht="15.75" customHeight="1" x14ac:dyDescent="0.35">
      <c r="A226" s="3"/>
      <c r="B226" s="5"/>
      <c r="C226" s="3"/>
      <c r="D226" s="3"/>
      <c r="E226" s="3"/>
      <c r="F226" s="3"/>
      <c r="G226" s="3"/>
      <c r="H226" s="3"/>
      <c r="I226" s="3"/>
      <c r="J226" s="3"/>
      <c r="K226" s="3"/>
      <c r="L226" s="3"/>
      <c r="M226" s="3"/>
      <c r="N226" s="3"/>
      <c r="O226" s="3"/>
      <c r="P226" s="3"/>
      <c r="Q226" s="3"/>
      <c r="R226" s="3"/>
      <c r="S226" s="3"/>
      <c r="T226" s="3"/>
      <c r="U226" s="3"/>
      <c r="V226" s="3"/>
    </row>
    <row r="227" spans="1:22" ht="15.75" customHeight="1" x14ac:dyDescent="0.35">
      <c r="A227" s="3"/>
      <c r="B227" s="5"/>
      <c r="C227" s="3"/>
      <c r="D227" s="3"/>
      <c r="E227" s="3"/>
      <c r="F227" s="3"/>
      <c r="G227" s="3"/>
      <c r="H227" s="3"/>
      <c r="I227" s="3"/>
      <c r="J227" s="3"/>
      <c r="K227" s="3"/>
      <c r="L227" s="3"/>
      <c r="M227" s="3"/>
      <c r="N227" s="3"/>
      <c r="O227" s="3"/>
      <c r="P227" s="3"/>
      <c r="Q227" s="3"/>
      <c r="R227" s="3"/>
      <c r="S227" s="3"/>
      <c r="T227" s="3"/>
      <c r="U227" s="3"/>
      <c r="V227" s="3"/>
    </row>
    <row r="228" spans="1:22" ht="15.75" customHeight="1" x14ac:dyDescent="0.35">
      <c r="A228" s="3"/>
      <c r="B228" s="5"/>
      <c r="C228" s="3"/>
      <c r="D228" s="3"/>
      <c r="E228" s="3"/>
      <c r="F228" s="3"/>
      <c r="G228" s="3"/>
      <c r="H228" s="3"/>
      <c r="I228" s="3"/>
      <c r="J228" s="3"/>
      <c r="K228" s="3"/>
      <c r="L228" s="3"/>
      <c r="M228" s="3"/>
      <c r="N228" s="3"/>
      <c r="O228" s="3"/>
      <c r="P228" s="3"/>
      <c r="Q228" s="3"/>
      <c r="R228" s="3"/>
      <c r="S228" s="3"/>
      <c r="T228" s="3"/>
      <c r="U228" s="3"/>
      <c r="V228" s="3"/>
    </row>
    <row r="229" spans="1:22" ht="15.75" customHeight="1" x14ac:dyDescent="0.35">
      <c r="A229" s="3"/>
      <c r="B229" s="5"/>
      <c r="C229" s="3"/>
      <c r="D229" s="3"/>
      <c r="E229" s="3"/>
      <c r="F229" s="3"/>
      <c r="G229" s="3"/>
      <c r="H229" s="3"/>
      <c r="I229" s="3"/>
      <c r="J229" s="3"/>
      <c r="K229" s="3"/>
      <c r="L229" s="3"/>
      <c r="M229" s="3"/>
      <c r="N229" s="3"/>
      <c r="O229" s="3"/>
      <c r="P229" s="3"/>
      <c r="Q229" s="3"/>
      <c r="R229" s="3"/>
      <c r="S229" s="3"/>
      <c r="T229" s="3"/>
      <c r="U229" s="3"/>
      <c r="V229" s="3"/>
    </row>
    <row r="230" spans="1:22" ht="15.75" customHeight="1" x14ac:dyDescent="0.35">
      <c r="A230" s="3"/>
      <c r="B230" s="5"/>
      <c r="C230" s="3"/>
      <c r="D230" s="3"/>
      <c r="E230" s="3"/>
      <c r="F230" s="3"/>
      <c r="G230" s="3"/>
      <c r="H230" s="3"/>
      <c r="I230" s="3"/>
      <c r="J230" s="3"/>
      <c r="K230" s="3"/>
      <c r="L230" s="3"/>
      <c r="M230" s="3"/>
      <c r="N230" s="3"/>
      <c r="O230" s="3"/>
      <c r="P230" s="3"/>
      <c r="Q230" s="3"/>
      <c r="R230" s="3"/>
      <c r="S230" s="3"/>
      <c r="T230" s="3"/>
      <c r="U230" s="3"/>
      <c r="V230" s="3"/>
    </row>
    <row r="231" spans="1:22" ht="15.75" customHeight="1" x14ac:dyDescent="0.35">
      <c r="A231" s="3"/>
      <c r="B231" s="5"/>
      <c r="C231" s="3"/>
      <c r="D231" s="3"/>
      <c r="E231" s="3"/>
      <c r="F231" s="3"/>
      <c r="G231" s="3"/>
      <c r="H231" s="3"/>
      <c r="I231" s="3"/>
      <c r="J231" s="3"/>
      <c r="K231" s="3"/>
      <c r="L231" s="3"/>
      <c r="M231" s="3"/>
      <c r="N231" s="3"/>
      <c r="O231" s="3"/>
      <c r="P231" s="3"/>
      <c r="Q231" s="3"/>
      <c r="R231" s="3"/>
      <c r="S231" s="3"/>
      <c r="T231" s="3"/>
      <c r="U231" s="3"/>
      <c r="V231" s="3"/>
    </row>
    <row r="232" spans="1:22" ht="15.75" customHeight="1" x14ac:dyDescent="0.35">
      <c r="A232" s="3"/>
      <c r="B232" s="5"/>
      <c r="C232" s="3"/>
      <c r="D232" s="3"/>
      <c r="E232" s="3"/>
      <c r="F232" s="3"/>
      <c r="G232" s="3"/>
      <c r="H232" s="3"/>
      <c r="I232" s="3"/>
      <c r="J232" s="3"/>
      <c r="K232" s="3"/>
      <c r="L232" s="3"/>
      <c r="M232" s="3"/>
      <c r="N232" s="3"/>
      <c r="O232" s="3"/>
      <c r="P232" s="3"/>
      <c r="Q232" s="3"/>
      <c r="R232" s="3"/>
      <c r="S232" s="3"/>
      <c r="T232" s="3"/>
      <c r="U232" s="3"/>
      <c r="V232" s="3"/>
    </row>
    <row r="233" spans="1:22" ht="15.75" customHeight="1" x14ac:dyDescent="0.35">
      <c r="A233" s="3"/>
      <c r="B233" s="5"/>
      <c r="C233" s="3"/>
      <c r="D233" s="3"/>
      <c r="E233" s="3"/>
      <c r="F233" s="3"/>
      <c r="G233" s="3"/>
      <c r="H233" s="3"/>
      <c r="I233" s="3"/>
      <c r="J233" s="3"/>
      <c r="K233" s="3"/>
      <c r="L233" s="3"/>
      <c r="M233" s="3"/>
      <c r="N233" s="3"/>
      <c r="O233" s="3"/>
      <c r="P233" s="3"/>
      <c r="Q233" s="3"/>
      <c r="R233" s="3"/>
      <c r="S233" s="3"/>
      <c r="T233" s="3"/>
      <c r="U233" s="3"/>
      <c r="V233" s="3"/>
    </row>
    <row r="234" spans="1:22" ht="15.75" customHeight="1" x14ac:dyDescent="0.35">
      <c r="A234" s="3"/>
      <c r="B234" s="5"/>
      <c r="C234" s="3"/>
      <c r="D234" s="3"/>
      <c r="E234" s="3"/>
      <c r="F234" s="3"/>
      <c r="G234" s="3"/>
      <c r="H234" s="3"/>
      <c r="I234" s="3"/>
      <c r="J234" s="3"/>
      <c r="K234" s="3"/>
      <c r="L234" s="3"/>
      <c r="M234" s="3"/>
      <c r="N234" s="3"/>
      <c r="O234" s="3"/>
      <c r="P234" s="3"/>
      <c r="Q234" s="3"/>
      <c r="R234" s="3"/>
      <c r="S234" s="3"/>
      <c r="T234" s="3"/>
      <c r="U234" s="3"/>
      <c r="V234" s="3"/>
    </row>
    <row r="235" spans="1:22" ht="15.75" customHeight="1" x14ac:dyDescent="0.35">
      <c r="A235" s="3"/>
      <c r="B235" s="5"/>
      <c r="C235" s="3"/>
      <c r="D235" s="3"/>
      <c r="E235" s="3"/>
      <c r="F235" s="3"/>
      <c r="G235" s="3"/>
      <c r="H235" s="3"/>
      <c r="I235" s="3"/>
      <c r="J235" s="3"/>
      <c r="K235" s="3"/>
      <c r="L235" s="3"/>
      <c r="M235" s="3"/>
      <c r="N235" s="3"/>
      <c r="O235" s="3"/>
      <c r="P235" s="3"/>
      <c r="Q235" s="3"/>
      <c r="R235" s="3"/>
      <c r="S235" s="3"/>
      <c r="T235" s="3"/>
      <c r="U235" s="3"/>
      <c r="V235" s="3"/>
    </row>
    <row r="236" spans="1:22" ht="15.75" customHeight="1" x14ac:dyDescent="0.35">
      <c r="A236" s="3"/>
      <c r="B236" s="5"/>
      <c r="C236" s="3"/>
      <c r="D236" s="3"/>
      <c r="E236" s="3"/>
      <c r="F236" s="3"/>
      <c r="G236" s="3"/>
      <c r="H236" s="3"/>
      <c r="I236" s="3"/>
      <c r="J236" s="3"/>
      <c r="K236" s="3"/>
      <c r="L236" s="3"/>
      <c r="M236" s="3"/>
      <c r="N236" s="3"/>
      <c r="O236" s="3"/>
      <c r="P236" s="3"/>
      <c r="Q236" s="3"/>
      <c r="R236" s="3"/>
      <c r="S236" s="3"/>
      <c r="T236" s="3"/>
      <c r="U236" s="3"/>
      <c r="V236" s="3"/>
    </row>
    <row r="237" spans="1:22" ht="15.75" customHeight="1" x14ac:dyDescent="0.35">
      <c r="A237" s="3"/>
      <c r="B237" s="5"/>
      <c r="C237" s="3"/>
      <c r="D237" s="3"/>
      <c r="E237" s="3"/>
      <c r="F237" s="3"/>
      <c r="G237" s="3"/>
      <c r="H237" s="3"/>
      <c r="I237" s="3"/>
      <c r="J237" s="3"/>
      <c r="K237" s="3"/>
      <c r="L237" s="3"/>
      <c r="M237" s="3"/>
      <c r="N237" s="3"/>
      <c r="O237" s="3"/>
      <c r="P237" s="3"/>
      <c r="Q237" s="3"/>
      <c r="R237" s="3"/>
      <c r="S237" s="3"/>
      <c r="T237" s="3"/>
      <c r="U237" s="3"/>
      <c r="V237" s="3"/>
    </row>
    <row r="238" spans="1:22" ht="15.75" customHeight="1" x14ac:dyDescent="0.35">
      <c r="A238" s="3"/>
      <c r="B238" s="5"/>
      <c r="C238" s="3"/>
      <c r="D238" s="3"/>
      <c r="E238" s="3"/>
      <c r="F238" s="3"/>
      <c r="G238" s="3"/>
      <c r="H238" s="3"/>
      <c r="I238" s="3"/>
      <c r="J238" s="3"/>
      <c r="K238" s="3"/>
      <c r="L238" s="3"/>
      <c r="M238" s="3"/>
      <c r="N238" s="3"/>
      <c r="O238" s="3"/>
      <c r="P238" s="3"/>
      <c r="Q238" s="3"/>
      <c r="R238" s="3"/>
      <c r="S238" s="3"/>
      <c r="T238" s="3"/>
      <c r="U238" s="3"/>
      <c r="V238" s="3"/>
    </row>
    <row r="239" spans="1:22" ht="15.75" customHeight="1" x14ac:dyDescent="0.35">
      <c r="A239" s="3"/>
      <c r="B239" s="5"/>
      <c r="C239" s="3"/>
      <c r="D239" s="3"/>
      <c r="E239" s="3"/>
      <c r="F239" s="3"/>
      <c r="G239" s="3"/>
      <c r="H239" s="3"/>
      <c r="I239" s="3"/>
      <c r="J239" s="3"/>
      <c r="K239" s="3"/>
      <c r="L239" s="3"/>
      <c r="M239" s="3"/>
      <c r="N239" s="3"/>
      <c r="O239" s="3"/>
      <c r="P239" s="3"/>
      <c r="Q239" s="3"/>
      <c r="R239" s="3"/>
      <c r="S239" s="3"/>
      <c r="T239" s="3"/>
      <c r="U239" s="3"/>
      <c r="V239" s="3"/>
    </row>
    <row r="240" spans="1:22" ht="15.75" customHeight="1" x14ac:dyDescent="0.35">
      <c r="A240" s="3"/>
      <c r="B240" s="5"/>
      <c r="C240" s="3"/>
      <c r="D240" s="3"/>
      <c r="E240" s="3"/>
      <c r="F240" s="3"/>
      <c r="G240" s="3"/>
      <c r="H240" s="3"/>
      <c r="I240" s="3"/>
      <c r="J240" s="3"/>
      <c r="K240" s="3"/>
      <c r="L240" s="3"/>
      <c r="M240" s="3"/>
      <c r="N240" s="3"/>
      <c r="O240" s="3"/>
      <c r="P240" s="3"/>
      <c r="Q240" s="3"/>
      <c r="R240" s="3"/>
      <c r="S240" s="3"/>
      <c r="T240" s="3"/>
      <c r="U240" s="3"/>
      <c r="V240" s="3"/>
    </row>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sheetData>
  <mergeCells count="8">
    <mergeCell ref="B13:I13"/>
    <mergeCell ref="C48:J48"/>
    <mergeCell ref="C53:J53"/>
    <mergeCell ref="A7:J7"/>
    <mergeCell ref="E8:J8"/>
    <mergeCell ref="A9:J9"/>
    <mergeCell ref="B11:C11"/>
    <mergeCell ref="B12:C12"/>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00"/>
  <sheetViews>
    <sheetView workbookViewId="0">
      <selection sqref="A1:XFD1"/>
    </sheetView>
  </sheetViews>
  <sheetFormatPr defaultColWidth="14.453125" defaultRowHeight="15" customHeight="1" x14ac:dyDescent="0.35"/>
  <cols>
    <col min="1" max="1" width="6.54296875" customWidth="1"/>
    <col min="2" max="2" width="57.81640625" customWidth="1"/>
    <col min="3" max="3" width="18.81640625" customWidth="1"/>
    <col min="4" max="4" width="25.54296875" customWidth="1"/>
    <col min="5" max="5" width="24.453125" customWidth="1"/>
    <col min="6" max="6" width="16.81640625" customWidth="1"/>
    <col min="7" max="26" width="9" customWidth="1"/>
  </cols>
  <sheetData>
    <row r="1" spans="1:5" ht="14.25" customHeight="1" x14ac:dyDescent="0.35">
      <c r="A1" s="312"/>
    </row>
    <row r="2" spans="1:5" ht="14.25" customHeight="1" x14ac:dyDescent="0.35">
      <c r="A2" s="337" t="s">
        <v>1185</v>
      </c>
      <c r="B2" s="335"/>
      <c r="C2" s="335"/>
      <c r="D2" s="335"/>
      <c r="E2" s="335"/>
    </row>
    <row r="3" spans="1:5" ht="14.25" customHeight="1" x14ac:dyDescent="0.35">
      <c r="A3" s="4"/>
      <c r="B3" s="3"/>
      <c r="C3" s="3"/>
      <c r="D3" s="3"/>
    </row>
    <row r="4" spans="1:5" ht="21.75" customHeight="1" x14ac:dyDescent="0.35">
      <c r="A4" s="195" t="s">
        <v>1186</v>
      </c>
      <c r="B4" s="185" t="s">
        <v>1187</v>
      </c>
      <c r="C4" s="185" t="s">
        <v>1188</v>
      </c>
      <c r="D4" s="185" t="s">
        <v>1189</v>
      </c>
      <c r="E4" s="359" t="s">
        <v>1190</v>
      </c>
    </row>
    <row r="5" spans="1:5" ht="14.25" customHeight="1" x14ac:dyDescent="0.35">
      <c r="A5" s="313"/>
      <c r="B5" s="314" t="s">
        <v>1191</v>
      </c>
      <c r="C5" s="315">
        <f>C6</f>
        <v>7.5133831822202568</v>
      </c>
      <c r="D5" s="292" t="e">
        <f>(D17+D23+D26+D29)/4</f>
        <v>#DIV/0!</v>
      </c>
      <c r="E5" s="360"/>
    </row>
    <row r="6" spans="1:5" ht="14.25" customHeight="1" x14ac:dyDescent="0.35">
      <c r="A6" s="316">
        <v>1</v>
      </c>
      <c r="B6" s="317" t="s">
        <v>24</v>
      </c>
      <c r="C6" s="318">
        <f>'1.KLASTER MANAJEMEN 080925 '!K18</f>
        <v>7.5133831822202568</v>
      </c>
      <c r="D6" s="318"/>
      <c r="E6" s="331"/>
    </row>
    <row r="7" spans="1:5" ht="14.25" customHeight="1" x14ac:dyDescent="0.35">
      <c r="A7" s="139" t="s">
        <v>1192</v>
      </c>
      <c r="B7" s="308" t="s">
        <v>1193</v>
      </c>
      <c r="C7" s="20">
        <f>'1.KLASTER MANAJEMEN 080925 '!K19</f>
        <v>10</v>
      </c>
      <c r="D7" s="20"/>
      <c r="E7" s="152"/>
    </row>
    <row r="8" spans="1:5" ht="14.25" customHeight="1" x14ac:dyDescent="0.35">
      <c r="A8" s="139" t="s">
        <v>1194</v>
      </c>
      <c r="B8" s="308" t="s">
        <v>1195</v>
      </c>
      <c r="C8" s="20">
        <f>'1.KLASTER MANAJEMEN 080925 '!K26</f>
        <v>4</v>
      </c>
      <c r="D8" s="20"/>
      <c r="E8" s="319"/>
    </row>
    <row r="9" spans="1:5" ht="14.25" customHeight="1" x14ac:dyDescent="0.35">
      <c r="A9" s="139" t="s">
        <v>1196</v>
      </c>
      <c r="B9" s="308" t="s">
        <v>1197</v>
      </c>
      <c r="C9" s="20">
        <f>'1.KLASTER MANAJEMEN 080925 '!K30</f>
        <v>10</v>
      </c>
      <c r="D9" s="20"/>
      <c r="E9" s="319"/>
    </row>
    <row r="10" spans="1:5" ht="14.25" customHeight="1" x14ac:dyDescent="0.35">
      <c r="A10" s="139" t="s">
        <v>1198</v>
      </c>
      <c r="B10" s="320" t="s">
        <v>1199</v>
      </c>
      <c r="C10" s="20">
        <f>'1.KLASTER MANAJEMEN 080925 '!K36</f>
        <v>7.5</v>
      </c>
      <c r="D10" s="20"/>
      <c r="E10" s="319"/>
    </row>
    <row r="11" spans="1:5" ht="14.25" customHeight="1" x14ac:dyDescent="0.35">
      <c r="A11" s="139" t="s">
        <v>1200</v>
      </c>
      <c r="B11" s="308" t="s">
        <v>1201</v>
      </c>
      <c r="C11" s="20">
        <f>'1.KLASTER MANAJEMEN 080925 '!K47</f>
        <v>14.196428571428571</v>
      </c>
      <c r="D11" s="20"/>
      <c r="E11" s="319"/>
    </row>
    <row r="12" spans="1:5" ht="14.25" customHeight="1" x14ac:dyDescent="0.35">
      <c r="A12" s="139" t="s">
        <v>1202</v>
      </c>
      <c r="B12" s="308" t="s">
        <v>1203</v>
      </c>
      <c r="C12" s="20">
        <f>'1.KLASTER MANAJEMEN 080925 '!K83</f>
        <v>5</v>
      </c>
      <c r="D12" s="20"/>
      <c r="E12" s="319"/>
    </row>
    <row r="13" spans="1:5" ht="14.25" customHeight="1" x14ac:dyDescent="0.35">
      <c r="A13" s="139" t="s">
        <v>1204</v>
      </c>
      <c r="B13" s="308" t="s">
        <v>1205</v>
      </c>
      <c r="C13" s="20">
        <f>'1.KLASTER MANAJEMEN 080925 '!K90</f>
        <v>4.5</v>
      </c>
      <c r="D13" s="20"/>
      <c r="E13" s="319"/>
    </row>
    <row r="14" spans="1:5" ht="14.25" customHeight="1" x14ac:dyDescent="0.35">
      <c r="A14" s="139" t="s">
        <v>1206</v>
      </c>
      <c r="B14" s="308" t="s">
        <v>1207</v>
      </c>
      <c r="C14" s="20">
        <f>'1.KLASTER MANAJEMEN 080925 '!K94</f>
        <v>6.09375</v>
      </c>
      <c r="D14" s="20"/>
      <c r="E14" s="319"/>
    </row>
    <row r="15" spans="1:5" ht="14.25" customHeight="1" x14ac:dyDescent="0.35">
      <c r="A15" s="139" t="s">
        <v>1208</v>
      </c>
      <c r="B15" s="308" t="s">
        <v>1209</v>
      </c>
      <c r="C15" s="20">
        <f>'1.KLASTER MANAJEMEN 080925 '!K118</f>
        <v>6.2647058823529411</v>
      </c>
      <c r="D15" s="20"/>
      <c r="E15" s="319"/>
    </row>
    <row r="16" spans="1:5" ht="14.25" customHeight="1" x14ac:dyDescent="0.35">
      <c r="A16" s="139" t="s">
        <v>1210</v>
      </c>
      <c r="B16" s="308" t="s">
        <v>1211</v>
      </c>
      <c r="C16" s="20">
        <f>'1.KLASTER MANAJEMEN 080925 '!K136</f>
        <v>7.5789473684210522</v>
      </c>
      <c r="D16" s="20"/>
      <c r="E16" s="319"/>
    </row>
    <row r="17" spans="1:5" ht="14.25" customHeight="1" x14ac:dyDescent="0.35">
      <c r="A17" s="316">
        <v>2</v>
      </c>
      <c r="B17" s="317" t="s">
        <v>769</v>
      </c>
      <c r="C17" s="318"/>
      <c r="D17" s="321" t="e">
        <f>'2.KLASTER IBU ANAK 080925'!J14</f>
        <v>#DIV/0!</v>
      </c>
      <c r="E17" s="319"/>
    </row>
    <row r="18" spans="1:5" ht="14.25" customHeight="1" x14ac:dyDescent="0.35">
      <c r="A18" s="139" t="s">
        <v>1212</v>
      </c>
      <c r="B18" s="308" t="s">
        <v>1213</v>
      </c>
      <c r="C18" s="20"/>
      <c r="D18" s="125" t="e">
        <f>'2.KLASTER IBU ANAK 080925'!J15</f>
        <v>#DIV/0!</v>
      </c>
      <c r="E18" s="319"/>
    </row>
    <row r="19" spans="1:5" ht="14.25" customHeight="1" x14ac:dyDescent="0.35">
      <c r="A19" s="139" t="s">
        <v>1214</v>
      </c>
      <c r="B19" s="308" t="s">
        <v>1215</v>
      </c>
      <c r="C19" s="20"/>
      <c r="D19" s="125" t="e">
        <f>'2.KLASTER IBU ANAK 080925'!J31</f>
        <v>#DIV/0!</v>
      </c>
      <c r="E19" s="319"/>
    </row>
    <row r="20" spans="1:5" ht="14.25" customHeight="1" x14ac:dyDescent="0.35">
      <c r="A20" s="139" t="s">
        <v>1216</v>
      </c>
      <c r="B20" s="308" t="s">
        <v>1217</v>
      </c>
      <c r="C20" s="20"/>
      <c r="D20" s="125">
        <f>'2.KLASTER IBU ANAK 080925'!J67</f>
        <v>0.18970642883686362</v>
      </c>
      <c r="E20" s="319"/>
    </row>
    <row r="21" spans="1:5" ht="14.25" customHeight="1" x14ac:dyDescent="0.35">
      <c r="A21" s="139" t="s">
        <v>1218</v>
      </c>
      <c r="B21" s="308" t="s">
        <v>1219</v>
      </c>
      <c r="C21" s="20"/>
      <c r="D21" s="125" t="e">
        <f>'2.KLASTER IBU ANAK 080925'!J71</f>
        <v>#DIV/0!</v>
      </c>
      <c r="E21" s="319"/>
    </row>
    <row r="22" spans="1:5" ht="14.25" customHeight="1" x14ac:dyDescent="0.35">
      <c r="A22" s="139" t="s">
        <v>1220</v>
      </c>
      <c r="B22" s="308" t="s">
        <v>1221</v>
      </c>
      <c r="C22" s="20"/>
      <c r="D22" s="125" t="e">
        <f>'2.KLASTER IBU ANAK 080925'!J86</f>
        <v>#DIV/0!</v>
      </c>
      <c r="E22" s="319"/>
    </row>
    <row r="23" spans="1:5" ht="14.25" customHeight="1" x14ac:dyDescent="0.35">
      <c r="A23" s="316">
        <v>3</v>
      </c>
      <c r="B23" s="317" t="s">
        <v>935</v>
      </c>
      <c r="C23" s="318"/>
      <c r="D23" s="321">
        <f>'3.KLASTER DEWASA LANSIA 080925'!J13</f>
        <v>0.29665005662662153</v>
      </c>
      <c r="E23" s="319"/>
    </row>
    <row r="24" spans="1:5" ht="14.25" customHeight="1" x14ac:dyDescent="0.35">
      <c r="A24" s="139" t="s">
        <v>1222</v>
      </c>
      <c r="B24" s="308" t="s">
        <v>1223</v>
      </c>
      <c r="C24" s="20"/>
      <c r="D24" s="125">
        <f>'3.KLASTER DEWASA LANSIA 080925'!J14</f>
        <v>0.41408913301909162</v>
      </c>
      <c r="E24" s="319"/>
    </row>
    <row r="25" spans="1:5" ht="14.25" customHeight="1" x14ac:dyDescent="0.35">
      <c r="A25" s="139" t="s">
        <v>1224</v>
      </c>
      <c r="B25" s="308" t="s">
        <v>1225</v>
      </c>
      <c r="C25" s="20"/>
      <c r="D25" s="125">
        <f>'3.KLASTER DEWASA LANSIA 080925'!J53</f>
        <v>0.17921098023415147</v>
      </c>
      <c r="E25" s="319"/>
    </row>
    <row r="26" spans="1:5" ht="14.25" customHeight="1" x14ac:dyDescent="0.35">
      <c r="A26" s="316">
        <v>4</v>
      </c>
      <c r="B26" s="322" t="s">
        <v>1039</v>
      </c>
      <c r="C26" s="318"/>
      <c r="D26" s="321" t="e">
        <f>'4.KLASTER P2 KESLING 080925'!J13</f>
        <v>#DIV/0!</v>
      </c>
      <c r="E26" s="319"/>
    </row>
    <row r="27" spans="1:5" ht="14.25" customHeight="1" x14ac:dyDescent="0.35">
      <c r="A27" s="139" t="s">
        <v>1226</v>
      </c>
      <c r="B27" s="320" t="s">
        <v>1227</v>
      </c>
      <c r="C27" s="20"/>
      <c r="D27" s="125" t="e">
        <f>'4.KLASTER P2 KESLING 080925'!J14</f>
        <v>#DIV/0!</v>
      </c>
      <c r="E27" s="319"/>
    </row>
    <row r="28" spans="1:5" ht="14.25" customHeight="1" x14ac:dyDescent="0.35">
      <c r="A28" s="139" t="s">
        <v>1228</v>
      </c>
      <c r="B28" s="308" t="s">
        <v>1229</v>
      </c>
      <c r="C28" s="20"/>
      <c r="D28" s="125">
        <f>'4.KLASTER P2 KESLING 080925'!J39</f>
        <v>0.45210645069727662</v>
      </c>
      <c r="E28" s="319"/>
    </row>
    <row r="29" spans="1:5" ht="14.25" customHeight="1" x14ac:dyDescent="0.35">
      <c r="A29" s="316">
        <v>5</v>
      </c>
      <c r="B29" s="317" t="s">
        <v>1131</v>
      </c>
      <c r="C29" s="318"/>
      <c r="D29" s="321" t="e">
        <f>'5. LINTAS KLASTER 080925 '!J13</f>
        <v>#DIV/0!</v>
      </c>
      <c r="E29" s="319"/>
    </row>
    <row r="30" spans="1:5" ht="14.25" customHeight="1" x14ac:dyDescent="0.35">
      <c r="A30" s="139" t="s">
        <v>1230</v>
      </c>
      <c r="B30" s="308" t="s">
        <v>1231</v>
      </c>
      <c r="C30" s="20"/>
      <c r="D30" s="125">
        <f>'5. LINTAS KLASTER 080925 '!J14</f>
        <v>1</v>
      </c>
      <c r="E30" s="319"/>
    </row>
    <row r="31" spans="1:5" ht="14.25" customHeight="1" x14ac:dyDescent="0.35">
      <c r="A31" s="139" t="s">
        <v>1232</v>
      </c>
      <c r="B31" s="308" t="s">
        <v>1233</v>
      </c>
      <c r="C31" s="20"/>
      <c r="D31" s="125" t="e">
        <f>'5. LINTAS KLASTER 080925 '!J17</f>
        <v>#DIV/0!</v>
      </c>
      <c r="E31" s="319"/>
    </row>
    <row r="32" spans="1:5" ht="14.25" customHeight="1" x14ac:dyDescent="0.35">
      <c r="A32" s="139" t="s">
        <v>1234</v>
      </c>
      <c r="B32" s="308" t="s">
        <v>1235</v>
      </c>
      <c r="C32" s="20"/>
      <c r="D32" s="125">
        <f>'5. LINTAS KLASTER 080925 '!J21</f>
        <v>0.9982841996824775</v>
      </c>
      <c r="E32" s="319"/>
    </row>
    <row r="33" spans="1:7" ht="14.25" customHeight="1" x14ac:dyDescent="0.35">
      <c r="A33" s="139" t="s">
        <v>1236</v>
      </c>
      <c r="B33" s="308" t="s">
        <v>1157</v>
      </c>
      <c r="C33" s="20"/>
      <c r="D33" s="125">
        <f>'5. LINTAS KLASTER 080925 '!J30</f>
        <v>1</v>
      </c>
      <c r="E33" s="319"/>
    </row>
    <row r="34" spans="1:7" ht="14.25" customHeight="1" x14ac:dyDescent="0.35">
      <c r="A34" s="139" t="s">
        <v>1237</v>
      </c>
      <c r="B34" s="308" t="s">
        <v>1238</v>
      </c>
      <c r="C34" s="20"/>
      <c r="D34" s="125" t="e">
        <f>'5. LINTAS KLASTER 080925 '!J34</f>
        <v>#DIV/0!</v>
      </c>
      <c r="E34" s="319"/>
    </row>
    <row r="35" spans="1:7" ht="14.25" customHeight="1" x14ac:dyDescent="0.35">
      <c r="A35" s="139" t="s">
        <v>1239</v>
      </c>
      <c r="B35" s="308" t="s">
        <v>1240</v>
      </c>
      <c r="C35" s="20"/>
      <c r="D35" s="125">
        <f>'5. LINTAS KLASTER 080925 '!J36</f>
        <v>0.5</v>
      </c>
      <c r="E35" s="319"/>
    </row>
    <row r="36" spans="1:7" ht="14.25" customHeight="1" x14ac:dyDescent="0.35">
      <c r="A36" s="139" t="s">
        <v>1241</v>
      </c>
      <c r="B36" s="308" t="s">
        <v>1242</v>
      </c>
      <c r="C36" s="20"/>
      <c r="D36" s="125" t="e">
        <f>'5. LINTAS KLASTER 080925 '!J39</f>
        <v>#DIV/0!</v>
      </c>
      <c r="E36" s="319"/>
    </row>
    <row r="37" spans="1:7" ht="14.25" customHeight="1" x14ac:dyDescent="0.35">
      <c r="A37" s="312"/>
    </row>
    <row r="38" spans="1:7" ht="14.25" customHeight="1" x14ac:dyDescent="0.35">
      <c r="A38" s="312"/>
      <c r="B38" s="3" t="s">
        <v>1243</v>
      </c>
      <c r="C38" s="3"/>
      <c r="D38" s="3"/>
      <c r="E38" s="3"/>
      <c r="F38" s="3"/>
      <c r="G38" s="3"/>
    </row>
    <row r="39" spans="1:7" ht="14.25" customHeight="1" x14ac:dyDescent="0.35">
      <c r="A39" s="312"/>
      <c r="B39" s="3"/>
      <c r="C39" s="361" t="s">
        <v>1244</v>
      </c>
      <c r="D39" s="327"/>
      <c r="E39" s="364" t="s">
        <v>752</v>
      </c>
      <c r="F39" s="340"/>
      <c r="G39" s="333"/>
    </row>
    <row r="40" spans="1:7" ht="14.25" customHeight="1" x14ac:dyDescent="0.35">
      <c r="A40" s="312"/>
      <c r="B40" s="3"/>
      <c r="C40" s="362"/>
      <c r="D40" s="363"/>
      <c r="E40" s="323" t="s">
        <v>753</v>
      </c>
      <c r="F40" s="323" t="s">
        <v>754</v>
      </c>
      <c r="G40" s="323" t="s">
        <v>755</v>
      </c>
    </row>
    <row r="41" spans="1:7" ht="14.25" customHeight="1" x14ac:dyDescent="0.35">
      <c r="A41" s="312"/>
      <c r="B41" s="3"/>
      <c r="C41" s="328"/>
      <c r="D41" s="329"/>
      <c r="E41" s="324" t="s">
        <v>1245</v>
      </c>
      <c r="F41" s="324" t="s">
        <v>1246</v>
      </c>
      <c r="G41" s="324" t="s">
        <v>1247</v>
      </c>
    </row>
    <row r="42" spans="1:7" ht="14.25" customHeight="1" x14ac:dyDescent="0.35">
      <c r="A42" s="312"/>
      <c r="B42" s="365" t="s">
        <v>1248</v>
      </c>
      <c r="C42" s="325" t="s">
        <v>753</v>
      </c>
      <c r="D42" s="325" t="s">
        <v>921</v>
      </c>
      <c r="E42" s="185" t="s">
        <v>753</v>
      </c>
      <c r="F42" s="185" t="s">
        <v>754</v>
      </c>
      <c r="G42" s="185" t="s">
        <v>755</v>
      </c>
    </row>
    <row r="43" spans="1:7" ht="14.25" customHeight="1" x14ac:dyDescent="0.35">
      <c r="A43" s="312"/>
      <c r="B43" s="360"/>
      <c r="C43" s="325" t="s">
        <v>754</v>
      </c>
      <c r="D43" s="325" t="s">
        <v>922</v>
      </c>
      <c r="E43" s="185" t="s">
        <v>754</v>
      </c>
      <c r="F43" s="185" t="s">
        <v>754</v>
      </c>
      <c r="G43" s="185" t="s">
        <v>755</v>
      </c>
    </row>
    <row r="44" spans="1:7" ht="14.25" customHeight="1" x14ac:dyDescent="0.35">
      <c r="A44" s="312"/>
      <c r="B44" s="331"/>
      <c r="C44" s="325" t="s">
        <v>755</v>
      </c>
      <c r="D44" s="325" t="s">
        <v>923</v>
      </c>
      <c r="E44" s="185" t="s">
        <v>755</v>
      </c>
      <c r="F44" s="185" t="s">
        <v>755</v>
      </c>
      <c r="G44" s="185" t="s">
        <v>755</v>
      </c>
    </row>
    <row r="45" spans="1:7" ht="14.25" customHeight="1" x14ac:dyDescent="0.35">
      <c r="A45" s="312"/>
    </row>
    <row r="46" spans="1:7" ht="14.25" customHeight="1" x14ac:dyDescent="0.35">
      <c r="A46" s="312"/>
    </row>
    <row r="47" spans="1:7" ht="14.25" customHeight="1" x14ac:dyDescent="0.35">
      <c r="A47" s="312"/>
    </row>
    <row r="48" spans="1:7" ht="14.25" customHeight="1" x14ac:dyDescent="0.35">
      <c r="A48" s="312"/>
    </row>
    <row r="49" spans="1:1" ht="14.25" customHeight="1" x14ac:dyDescent="0.35">
      <c r="A49" s="312"/>
    </row>
    <row r="50" spans="1:1" ht="14.25" customHeight="1" x14ac:dyDescent="0.35">
      <c r="A50" s="312"/>
    </row>
    <row r="51" spans="1:1" ht="14.25" customHeight="1" x14ac:dyDescent="0.35">
      <c r="A51" s="312"/>
    </row>
    <row r="52" spans="1:1" ht="14.25" customHeight="1" x14ac:dyDescent="0.35">
      <c r="A52" s="312"/>
    </row>
    <row r="53" spans="1:1" ht="14.25" customHeight="1" x14ac:dyDescent="0.35">
      <c r="A53" s="312"/>
    </row>
    <row r="54" spans="1:1" ht="14.25" customHeight="1" x14ac:dyDescent="0.35">
      <c r="A54" s="312"/>
    </row>
    <row r="55" spans="1:1" ht="14.25" customHeight="1" x14ac:dyDescent="0.35">
      <c r="A55" s="312"/>
    </row>
    <row r="56" spans="1:1" ht="14.25" customHeight="1" x14ac:dyDescent="0.35">
      <c r="A56" s="312"/>
    </row>
    <row r="57" spans="1:1" ht="14.25" customHeight="1" x14ac:dyDescent="0.35">
      <c r="A57" s="312"/>
    </row>
    <row r="58" spans="1:1" ht="14.25" customHeight="1" x14ac:dyDescent="0.35">
      <c r="A58" s="312"/>
    </row>
    <row r="59" spans="1:1" ht="14.25" customHeight="1" x14ac:dyDescent="0.35">
      <c r="A59" s="312"/>
    </row>
    <row r="60" spans="1:1" ht="14.25" customHeight="1" x14ac:dyDescent="0.35">
      <c r="A60" s="312"/>
    </row>
    <row r="61" spans="1:1" ht="14.25" customHeight="1" x14ac:dyDescent="0.35">
      <c r="A61" s="312"/>
    </row>
    <row r="62" spans="1:1" ht="14.25" customHeight="1" x14ac:dyDescent="0.35">
      <c r="A62" s="312"/>
    </row>
    <row r="63" spans="1:1" ht="14.25" customHeight="1" x14ac:dyDescent="0.35">
      <c r="A63" s="312"/>
    </row>
    <row r="64" spans="1:1" ht="14.25" customHeight="1" x14ac:dyDescent="0.35">
      <c r="A64" s="312"/>
    </row>
    <row r="65" spans="1:1" ht="14.25" customHeight="1" x14ac:dyDescent="0.35">
      <c r="A65" s="312"/>
    </row>
    <row r="66" spans="1:1" ht="14.25" customHeight="1" x14ac:dyDescent="0.35">
      <c r="A66" s="312"/>
    </row>
    <row r="67" spans="1:1" ht="14.25" customHeight="1" x14ac:dyDescent="0.35">
      <c r="A67" s="312"/>
    </row>
    <row r="68" spans="1:1" ht="14.25" customHeight="1" x14ac:dyDescent="0.35">
      <c r="A68" s="312"/>
    </row>
    <row r="69" spans="1:1" ht="14.25" customHeight="1" x14ac:dyDescent="0.35">
      <c r="A69" s="312"/>
    </row>
    <row r="70" spans="1:1" ht="14.25" customHeight="1" x14ac:dyDescent="0.35">
      <c r="A70" s="312"/>
    </row>
    <row r="71" spans="1:1" ht="14.25" customHeight="1" x14ac:dyDescent="0.35">
      <c r="A71" s="312"/>
    </row>
    <row r="72" spans="1:1" ht="14.25" customHeight="1" x14ac:dyDescent="0.35">
      <c r="A72" s="312"/>
    </row>
    <row r="73" spans="1:1" ht="14.25" customHeight="1" x14ac:dyDescent="0.35">
      <c r="A73" s="312"/>
    </row>
    <row r="74" spans="1:1" ht="14.25" customHeight="1" x14ac:dyDescent="0.35">
      <c r="A74" s="312"/>
    </row>
    <row r="75" spans="1:1" ht="14.25" customHeight="1" x14ac:dyDescent="0.35">
      <c r="A75" s="312"/>
    </row>
    <row r="76" spans="1:1" ht="14.25" customHeight="1" x14ac:dyDescent="0.35">
      <c r="A76" s="312"/>
    </row>
    <row r="77" spans="1:1" ht="14.25" customHeight="1" x14ac:dyDescent="0.35">
      <c r="A77" s="312"/>
    </row>
    <row r="78" spans="1:1" ht="14.25" customHeight="1" x14ac:dyDescent="0.35">
      <c r="A78" s="312"/>
    </row>
    <row r="79" spans="1:1" ht="14.25" customHeight="1" x14ac:dyDescent="0.35">
      <c r="A79" s="312"/>
    </row>
    <row r="80" spans="1:1" ht="14.25" customHeight="1" x14ac:dyDescent="0.35">
      <c r="A80" s="312"/>
    </row>
    <row r="81" spans="1:1" ht="14.25" customHeight="1" x14ac:dyDescent="0.35">
      <c r="A81" s="312"/>
    </row>
    <row r="82" spans="1:1" ht="14.25" customHeight="1" x14ac:dyDescent="0.35">
      <c r="A82" s="312"/>
    </row>
    <row r="83" spans="1:1" ht="14.25" customHeight="1" x14ac:dyDescent="0.35">
      <c r="A83" s="312"/>
    </row>
    <row r="84" spans="1:1" ht="14.25" customHeight="1" x14ac:dyDescent="0.35">
      <c r="A84" s="312"/>
    </row>
    <row r="85" spans="1:1" ht="14.25" customHeight="1" x14ac:dyDescent="0.35">
      <c r="A85" s="312"/>
    </row>
    <row r="86" spans="1:1" ht="14.25" customHeight="1" x14ac:dyDescent="0.35">
      <c r="A86" s="312"/>
    </row>
    <row r="87" spans="1:1" ht="14.25" customHeight="1" x14ac:dyDescent="0.35">
      <c r="A87" s="312"/>
    </row>
    <row r="88" spans="1:1" ht="14.25" customHeight="1" x14ac:dyDescent="0.35">
      <c r="A88" s="312"/>
    </row>
    <row r="89" spans="1:1" ht="14.25" customHeight="1" x14ac:dyDescent="0.35">
      <c r="A89" s="312"/>
    </row>
    <row r="90" spans="1:1" ht="14.25" customHeight="1" x14ac:dyDescent="0.35">
      <c r="A90" s="312"/>
    </row>
    <row r="91" spans="1:1" ht="14.25" customHeight="1" x14ac:dyDescent="0.35">
      <c r="A91" s="312"/>
    </row>
    <row r="92" spans="1:1" ht="14.25" customHeight="1" x14ac:dyDescent="0.35">
      <c r="A92" s="312"/>
    </row>
    <row r="93" spans="1:1" ht="14.25" customHeight="1" x14ac:dyDescent="0.35">
      <c r="A93" s="312"/>
    </row>
    <row r="94" spans="1:1" ht="14.25" customHeight="1" x14ac:dyDescent="0.35">
      <c r="A94" s="312"/>
    </row>
    <row r="95" spans="1:1" ht="14.25" customHeight="1" x14ac:dyDescent="0.35">
      <c r="A95" s="312"/>
    </row>
    <row r="96" spans="1:1" ht="14.25" customHeight="1" x14ac:dyDescent="0.35">
      <c r="A96" s="312"/>
    </row>
    <row r="97" spans="1:1" ht="14.25" customHeight="1" x14ac:dyDescent="0.35">
      <c r="A97" s="312"/>
    </row>
    <row r="98" spans="1:1" ht="14.25" customHeight="1" x14ac:dyDescent="0.35">
      <c r="A98" s="312"/>
    </row>
    <row r="99" spans="1:1" ht="14.25" customHeight="1" x14ac:dyDescent="0.35">
      <c r="A99" s="312"/>
    </row>
    <row r="100" spans="1:1" ht="14.25" customHeight="1" x14ac:dyDescent="0.35">
      <c r="A100" s="312"/>
    </row>
    <row r="101" spans="1:1" ht="14.25" customHeight="1" x14ac:dyDescent="0.35">
      <c r="A101" s="312"/>
    </row>
    <row r="102" spans="1:1" ht="14.25" customHeight="1" x14ac:dyDescent="0.35">
      <c r="A102" s="312"/>
    </row>
    <row r="103" spans="1:1" ht="14.25" customHeight="1" x14ac:dyDescent="0.35">
      <c r="A103" s="312"/>
    </row>
    <row r="104" spans="1:1" ht="14.25" customHeight="1" x14ac:dyDescent="0.35">
      <c r="A104" s="312"/>
    </row>
    <row r="105" spans="1:1" ht="14.25" customHeight="1" x14ac:dyDescent="0.35">
      <c r="A105" s="312"/>
    </row>
    <row r="106" spans="1:1" ht="14.25" customHeight="1" x14ac:dyDescent="0.35">
      <c r="A106" s="312"/>
    </row>
    <row r="107" spans="1:1" ht="14.25" customHeight="1" x14ac:dyDescent="0.35">
      <c r="A107" s="312"/>
    </row>
    <row r="108" spans="1:1" ht="14.25" customHeight="1" x14ac:dyDescent="0.35">
      <c r="A108" s="312"/>
    </row>
    <row r="109" spans="1:1" ht="14.25" customHeight="1" x14ac:dyDescent="0.35">
      <c r="A109" s="312"/>
    </row>
    <row r="110" spans="1:1" ht="14.25" customHeight="1" x14ac:dyDescent="0.35">
      <c r="A110" s="312"/>
    </row>
    <row r="111" spans="1:1" ht="14.25" customHeight="1" x14ac:dyDescent="0.35">
      <c r="A111" s="312"/>
    </row>
    <row r="112" spans="1:1" ht="14.25" customHeight="1" x14ac:dyDescent="0.35">
      <c r="A112" s="312"/>
    </row>
    <row r="113" spans="1:1" ht="14.25" customHeight="1" x14ac:dyDescent="0.35">
      <c r="A113" s="312"/>
    </row>
    <row r="114" spans="1:1" ht="14.25" customHeight="1" x14ac:dyDescent="0.35">
      <c r="A114" s="312"/>
    </row>
    <row r="115" spans="1:1" ht="14.25" customHeight="1" x14ac:dyDescent="0.35">
      <c r="A115" s="312"/>
    </row>
    <row r="116" spans="1:1" ht="14.25" customHeight="1" x14ac:dyDescent="0.35">
      <c r="A116" s="312"/>
    </row>
    <row r="117" spans="1:1" ht="14.25" customHeight="1" x14ac:dyDescent="0.35">
      <c r="A117" s="312"/>
    </row>
    <row r="118" spans="1:1" ht="14.25" customHeight="1" x14ac:dyDescent="0.35">
      <c r="A118" s="312"/>
    </row>
    <row r="119" spans="1:1" ht="14.25" customHeight="1" x14ac:dyDescent="0.35">
      <c r="A119" s="312"/>
    </row>
    <row r="120" spans="1:1" ht="14.25" customHeight="1" x14ac:dyDescent="0.35">
      <c r="A120" s="312"/>
    </row>
    <row r="121" spans="1:1" ht="14.25" customHeight="1" x14ac:dyDescent="0.35">
      <c r="A121" s="312"/>
    </row>
    <row r="122" spans="1:1" ht="14.25" customHeight="1" x14ac:dyDescent="0.35">
      <c r="A122" s="312"/>
    </row>
    <row r="123" spans="1:1" ht="14.25" customHeight="1" x14ac:dyDescent="0.35">
      <c r="A123" s="312"/>
    </row>
    <row r="124" spans="1:1" ht="14.25" customHeight="1" x14ac:dyDescent="0.35">
      <c r="A124" s="312"/>
    </row>
    <row r="125" spans="1:1" ht="14.25" customHeight="1" x14ac:dyDescent="0.35">
      <c r="A125" s="312"/>
    </row>
    <row r="126" spans="1:1" ht="14.25" customHeight="1" x14ac:dyDescent="0.35">
      <c r="A126" s="312"/>
    </row>
    <row r="127" spans="1:1" ht="14.25" customHeight="1" x14ac:dyDescent="0.35">
      <c r="A127" s="312"/>
    </row>
    <row r="128" spans="1:1" ht="14.25" customHeight="1" x14ac:dyDescent="0.35">
      <c r="A128" s="312"/>
    </row>
    <row r="129" spans="1:1" ht="14.25" customHeight="1" x14ac:dyDescent="0.35">
      <c r="A129" s="312"/>
    </row>
    <row r="130" spans="1:1" ht="14.25" customHeight="1" x14ac:dyDescent="0.35">
      <c r="A130" s="312"/>
    </row>
    <row r="131" spans="1:1" ht="14.25" customHeight="1" x14ac:dyDescent="0.35">
      <c r="A131" s="312"/>
    </row>
    <row r="132" spans="1:1" ht="14.25" customHeight="1" x14ac:dyDescent="0.35">
      <c r="A132" s="312"/>
    </row>
    <row r="133" spans="1:1" ht="14.25" customHeight="1" x14ac:dyDescent="0.35">
      <c r="A133" s="312"/>
    </row>
    <row r="134" spans="1:1" ht="14.25" customHeight="1" x14ac:dyDescent="0.35">
      <c r="A134" s="312"/>
    </row>
    <row r="135" spans="1:1" ht="14.25" customHeight="1" x14ac:dyDescent="0.35">
      <c r="A135" s="312"/>
    </row>
    <row r="136" spans="1:1" ht="14.25" customHeight="1" x14ac:dyDescent="0.35">
      <c r="A136" s="312"/>
    </row>
    <row r="137" spans="1:1" ht="14.25" customHeight="1" x14ac:dyDescent="0.35">
      <c r="A137" s="312"/>
    </row>
    <row r="138" spans="1:1" ht="14.25" customHeight="1" x14ac:dyDescent="0.35">
      <c r="A138" s="312"/>
    </row>
    <row r="139" spans="1:1" ht="14.25" customHeight="1" x14ac:dyDescent="0.35">
      <c r="A139" s="312"/>
    </row>
    <row r="140" spans="1:1" ht="14.25" customHeight="1" x14ac:dyDescent="0.35">
      <c r="A140" s="312"/>
    </row>
    <row r="141" spans="1:1" ht="14.25" customHeight="1" x14ac:dyDescent="0.35">
      <c r="A141" s="312"/>
    </row>
    <row r="142" spans="1:1" ht="14.25" customHeight="1" x14ac:dyDescent="0.35">
      <c r="A142" s="312"/>
    </row>
    <row r="143" spans="1:1" ht="14.25" customHeight="1" x14ac:dyDescent="0.35">
      <c r="A143" s="312"/>
    </row>
    <row r="144" spans="1:1" ht="14.25" customHeight="1" x14ac:dyDescent="0.35">
      <c r="A144" s="312"/>
    </row>
    <row r="145" spans="1:1" ht="14.25" customHeight="1" x14ac:dyDescent="0.35">
      <c r="A145" s="312"/>
    </row>
    <row r="146" spans="1:1" ht="14.25" customHeight="1" x14ac:dyDescent="0.35">
      <c r="A146" s="312"/>
    </row>
    <row r="147" spans="1:1" ht="14.25" customHeight="1" x14ac:dyDescent="0.35">
      <c r="A147" s="312"/>
    </row>
    <row r="148" spans="1:1" ht="14.25" customHeight="1" x14ac:dyDescent="0.35">
      <c r="A148" s="312"/>
    </row>
    <row r="149" spans="1:1" ht="14.25" customHeight="1" x14ac:dyDescent="0.35">
      <c r="A149" s="312"/>
    </row>
    <row r="150" spans="1:1" ht="14.25" customHeight="1" x14ac:dyDescent="0.35">
      <c r="A150" s="312"/>
    </row>
    <row r="151" spans="1:1" ht="14.25" customHeight="1" x14ac:dyDescent="0.35">
      <c r="A151" s="312"/>
    </row>
    <row r="152" spans="1:1" ht="14.25" customHeight="1" x14ac:dyDescent="0.35">
      <c r="A152" s="312"/>
    </row>
    <row r="153" spans="1:1" ht="14.25" customHeight="1" x14ac:dyDescent="0.35">
      <c r="A153" s="312"/>
    </row>
    <row r="154" spans="1:1" ht="14.25" customHeight="1" x14ac:dyDescent="0.35">
      <c r="A154" s="312"/>
    </row>
    <row r="155" spans="1:1" ht="14.25" customHeight="1" x14ac:dyDescent="0.35">
      <c r="A155" s="312"/>
    </row>
    <row r="156" spans="1:1" ht="14.25" customHeight="1" x14ac:dyDescent="0.35">
      <c r="A156" s="312"/>
    </row>
    <row r="157" spans="1:1" ht="14.25" customHeight="1" x14ac:dyDescent="0.35">
      <c r="A157" s="312"/>
    </row>
    <row r="158" spans="1:1" ht="14.25" customHeight="1" x14ac:dyDescent="0.35">
      <c r="A158" s="312"/>
    </row>
    <row r="159" spans="1:1" ht="14.25" customHeight="1" x14ac:dyDescent="0.35">
      <c r="A159" s="312"/>
    </row>
    <row r="160" spans="1:1" ht="14.25" customHeight="1" x14ac:dyDescent="0.35">
      <c r="A160" s="312"/>
    </row>
    <row r="161" spans="1:1" ht="14.25" customHeight="1" x14ac:dyDescent="0.35">
      <c r="A161" s="312"/>
    </row>
    <row r="162" spans="1:1" ht="14.25" customHeight="1" x14ac:dyDescent="0.35">
      <c r="A162" s="312"/>
    </row>
    <row r="163" spans="1:1" ht="14.25" customHeight="1" x14ac:dyDescent="0.35">
      <c r="A163" s="312"/>
    </row>
    <row r="164" spans="1:1" ht="14.25" customHeight="1" x14ac:dyDescent="0.35">
      <c r="A164" s="312"/>
    </row>
    <row r="165" spans="1:1" ht="14.25" customHeight="1" x14ac:dyDescent="0.35">
      <c r="A165" s="312"/>
    </row>
    <row r="166" spans="1:1" ht="14.25" customHeight="1" x14ac:dyDescent="0.35">
      <c r="A166" s="312"/>
    </row>
    <row r="167" spans="1:1" ht="14.25" customHeight="1" x14ac:dyDescent="0.35">
      <c r="A167" s="312"/>
    </row>
    <row r="168" spans="1:1" ht="14.25" customHeight="1" x14ac:dyDescent="0.35">
      <c r="A168" s="312"/>
    </row>
    <row r="169" spans="1:1" ht="14.25" customHeight="1" x14ac:dyDescent="0.35">
      <c r="A169" s="312"/>
    </row>
    <row r="170" spans="1:1" ht="14.25" customHeight="1" x14ac:dyDescent="0.35">
      <c r="A170" s="312"/>
    </row>
    <row r="171" spans="1:1" ht="14.25" customHeight="1" x14ac:dyDescent="0.35">
      <c r="A171" s="312"/>
    </row>
    <row r="172" spans="1:1" ht="14.25" customHeight="1" x14ac:dyDescent="0.35">
      <c r="A172" s="312"/>
    </row>
    <row r="173" spans="1:1" ht="14.25" customHeight="1" x14ac:dyDescent="0.35">
      <c r="A173" s="312"/>
    </row>
    <row r="174" spans="1:1" ht="14.25" customHeight="1" x14ac:dyDescent="0.35">
      <c r="A174" s="312"/>
    </row>
    <row r="175" spans="1:1" ht="14.25" customHeight="1" x14ac:dyDescent="0.35">
      <c r="A175" s="312"/>
    </row>
    <row r="176" spans="1:1" ht="14.25" customHeight="1" x14ac:dyDescent="0.35">
      <c r="A176" s="312"/>
    </row>
    <row r="177" spans="1:1" ht="14.25" customHeight="1" x14ac:dyDescent="0.35">
      <c r="A177" s="312"/>
    </row>
    <row r="178" spans="1:1" ht="14.25" customHeight="1" x14ac:dyDescent="0.35">
      <c r="A178" s="312"/>
    </row>
    <row r="179" spans="1:1" ht="14.25" customHeight="1" x14ac:dyDescent="0.35">
      <c r="A179" s="312"/>
    </row>
    <row r="180" spans="1:1" ht="14.25" customHeight="1" x14ac:dyDescent="0.35">
      <c r="A180" s="312"/>
    </row>
    <row r="181" spans="1:1" ht="14.25" customHeight="1" x14ac:dyDescent="0.35">
      <c r="A181" s="312"/>
    </row>
    <row r="182" spans="1:1" ht="14.25" customHeight="1" x14ac:dyDescent="0.35">
      <c r="A182" s="312"/>
    </row>
    <row r="183" spans="1:1" ht="14.25" customHeight="1" x14ac:dyDescent="0.35">
      <c r="A183" s="312"/>
    </row>
    <row r="184" spans="1:1" ht="14.25" customHeight="1" x14ac:dyDescent="0.35">
      <c r="A184" s="312"/>
    </row>
    <row r="185" spans="1:1" ht="14.25" customHeight="1" x14ac:dyDescent="0.35">
      <c r="A185" s="312"/>
    </row>
    <row r="186" spans="1:1" ht="14.25" customHeight="1" x14ac:dyDescent="0.35">
      <c r="A186" s="312"/>
    </row>
    <row r="187" spans="1:1" ht="14.25" customHeight="1" x14ac:dyDescent="0.35">
      <c r="A187" s="312"/>
    </row>
    <row r="188" spans="1:1" ht="14.25" customHeight="1" x14ac:dyDescent="0.35">
      <c r="A188" s="312"/>
    </row>
    <row r="189" spans="1:1" ht="14.25" customHeight="1" x14ac:dyDescent="0.35">
      <c r="A189" s="312"/>
    </row>
    <row r="190" spans="1:1" ht="14.25" customHeight="1" x14ac:dyDescent="0.35">
      <c r="A190" s="312"/>
    </row>
    <row r="191" spans="1:1" ht="14.25" customHeight="1" x14ac:dyDescent="0.35">
      <c r="A191" s="312"/>
    </row>
    <row r="192" spans="1:1" ht="14.25" customHeight="1" x14ac:dyDescent="0.35">
      <c r="A192" s="312"/>
    </row>
    <row r="193" spans="1:1" ht="14.25" customHeight="1" x14ac:dyDescent="0.35">
      <c r="A193" s="312"/>
    </row>
    <row r="194" spans="1:1" ht="14.25" customHeight="1" x14ac:dyDescent="0.35">
      <c r="A194" s="312"/>
    </row>
    <row r="195" spans="1:1" ht="14.25" customHeight="1" x14ac:dyDescent="0.35">
      <c r="A195" s="312"/>
    </row>
    <row r="196" spans="1:1" ht="14.25" customHeight="1" x14ac:dyDescent="0.35">
      <c r="A196" s="312"/>
    </row>
    <row r="197" spans="1:1" ht="14.25" customHeight="1" x14ac:dyDescent="0.35">
      <c r="A197" s="312"/>
    </row>
    <row r="198" spans="1:1" ht="14.25" customHeight="1" x14ac:dyDescent="0.35">
      <c r="A198" s="312"/>
    </row>
    <row r="199" spans="1:1" ht="14.25" customHeight="1" x14ac:dyDescent="0.35">
      <c r="A199" s="312"/>
    </row>
    <row r="200" spans="1:1" ht="14.25" customHeight="1" x14ac:dyDescent="0.35">
      <c r="A200" s="312"/>
    </row>
    <row r="201" spans="1:1" ht="14.25" customHeight="1" x14ac:dyDescent="0.35">
      <c r="A201" s="312"/>
    </row>
    <row r="202" spans="1:1" ht="14.25" customHeight="1" x14ac:dyDescent="0.35">
      <c r="A202" s="312"/>
    </row>
    <row r="203" spans="1:1" ht="14.25" customHeight="1" x14ac:dyDescent="0.35">
      <c r="A203" s="312"/>
    </row>
    <row r="204" spans="1:1" ht="14.25" customHeight="1" x14ac:dyDescent="0.35">
      <c r="A204" s="312"/>
    </row>
    <row r="205" spans="1:1" ht="14.25" customHeight="1" x14ac:dyDescent="0.35">
      <c r="A205" s="312"/>
    </row>
    <row r="206" spans="1:1" ht="14.25" customHeight="1" x14ac:dyDescent="0.35">
      <c r="A206" s="312"/>
    </row>
    <row r="207" spans="1:1" ht="14.25" customHeight="1" x14ac:dyDescent="0.35">
      <c r="A207" s="312"/>
    </row>
    <row r="208" spans="1:1" ht="14.25" customHeight="1" x14ac:dyDescent="0.35">
      <c r="A208" s="312"/>
    </row>
    <row r="209" spans="1:1" ht="14.25" customHeight="1" x14ac:dyDescent="0.35">
      <c r="A209" s="312"/>
    </row>
    <row r="210" spans="1:1" ht="14.25" customHeight="1" x14ac:dyDescent="0.35">
      <c r="A210" s="312"/>
    </row>
    <row r="211" spans="1:1" ht="14.25" customHeight="1" x14ac:dyDescent="0.35">
      <c r="A211" s="312"/>
    </row>
    <row r="212" spans="1:1" ht="14.25" customHeight="1" x14ac:dyDescent="0.35">
      <c r="A212" s="312"/>
    </row>
    <row r="213" spans="1:1" ht="14.25" customHeight="1" x14ac:dyDescent="0.35">
      <c r="A213" s="312"/>
    </row>
    <row r="214" spans="1:1" ht="14.25" customHeight="1" x14ac:dyDescent="0.35">
      <c r="A214" s="312"/>
    </row>
    <row r="215" spans="1:1" ht="14.25" customHeight="1" x14ac:dyDescent="0.35">
      <c r="A215" s="312"/>
    </row>
    <row r="216" spans="1:1" ht="14.25" customHeight="1" x14ac:dyDescent="0.35">
      <c r="A216" s="312"/>
    </row>
    <row r="217" spans="1:1" ht="14.25" customHeight="1" x14ac:dyDescent="0.35">
      <c r="A217" s="312"/>
    </row>
    <row r="218" spans="1:1" ht="14.25" customHeight="1" x14ac:dyDescent="0.35">
      <c r="A218" s="312"/>
    </row>
    <row r="219" spans="1:1" ht="14.25" customHeight="1" x14ac:dyDescent="0.35">
      <c r="A219" s="312"/>
    </row>
    <row r="220" spans="1:1" ht="14.25" customHeight="1" x14ac:dyDescent="0.35">
      <c r="A220" s="312"/>
    </row>
    <row r="221" spans="1:1" ht="14.25" customHeight="1" x14ac:dyDescent="0.35">
      <c r="A221" s="312"/>
    </row>
    <row r="222" spans="1:1" ht="14.25" customHeight="1" x14ac:dyDescent="0.35">
      <c r="A222" s="312"/>
    </row>
    <row r="223" spans="1:1" ht="14.25" customHeight="1" x14ac:dyDescent="0.35">
      <c r="A223" s="312"/>
    </row>
    <row r="224" spans="1:1" ht="14.25" customHeight="1" x14ac:dyDescent="0.35">
      <c r="A224" s="312"/>
    </row>
    <row r="225" spans="1:1" ht="14.25" customHeight="1" x14ac:dyDescent="0.35">
      <c r="A225" s="312"/>
    </row>
    <row r="226" spans="1:1" ht="14.25" customHeight="1" x14ac:dyDescent="0.35">
      <c r="A226" s="312"/>
    </row>
    <row r="227" spans="1:1" ht="14.25" customHeight="1" x14ac:dyDescent="0.35">
      <c r="A227" s="312"/>
    </row>
    <row r="228" spans="1:1" ht="14.25" customHeight="1" x14ac:dyDescent="0.35">
      <c r="A228" s="312"/>
    </row>
    <row r="229" spans="1:1" ht="14.25" customHeight="1" x14ac:dyDescent="0.35">
      <c r="A229" s="312"/>
    </row>
    <row r="230" spans="1:1" ht="14.25" customHeight="1" x14ac:dyDescent="0.35">
      <c r="A230" s="312"/>
    </row>
    <row r="231" spans="1:1" ht="14.25" customHeight="1" x14ac:dyDescent="0.35">
      <c r="A231" s="312"/>
    </row>
    <row r="232" spans="1:1" ht="14.25" customHeight="1" x14ac:dyDescent="0.35">
      <c r="A232" s="312"/>
    </row>
    <row r="233" spans="1:1" ht="14.25" customHeight="1" x14ac:dyDescent="0.35">
      <c r="A233" s="312"/>
    </row>
    <row r="234" spans="1:1" ht="14.25" customHeight="1" x14ac:dyDescent="0.35">
      <c r="A234" s="312"/>
    </row>
    <row r="235" spans="1:1" ht="14.25" customHeight="1" x14ac:dyDescent="0.35">
      <c r="A235" s="312"/>
    </row>
    <row r="236" spans="1:1" ht="14.25" customHeight="1" x14ac:dyDescent="0.35">
      <c r="A236" s="312"/>
    </row>
    <row r="237" spans="1:1" ht="14.25" customHeight="1" x14ac:dyDescent="0.35">
      <c r="A237" s="312"/>
    </row>
    <row r="238" spans="1:1" ht="14.25" customHeight="1" x14ac:dyDescent="0.35">
      <c r="A238" s="312"/>
    </row>
    <row r="239" spans="1:1" ht="14.25" customHeight="1" x14ac:dyDescent="0.35">
      <c r="A239" s="312"/>
    </row>
    <row r="240" spans="1:1" ht="14.25" customHeight="1" x14ac:dyDescent="0.35">
      <c r="A240" s="312"/>
    </row>
    <row r="241" spans="1:1" ht="14.25" customHeight="1" x14ac:dyDescent="0.35">
      <c r="A241" s="312"/>
    </row>
    <row r="242" spans="1:1" ht="14.25" customHeight="1" x14ac:dyDescent="0.35">
      <c r="A242" s="312"/>
    </row>
    <row r="243" spans="1:1" ht="14.25" customHeight="1" x14ac:dyDescent="0.35">
      <c r="A243" s="312"/>
    </row>
    <row r="244" spans="1:1" ht="14.25" customHeight="1" x14ac:dyDescent="0.35">
      <c r="A244" s="312"/>
    </row>
    <row r="245" spans="1:1" ht="14.25" customHeight="1" x14ac:dyDescent="0.35">
      <c r="A245" s="312"/>
    </row>
    <row r="246" spans="1:1" ht="14.25" customHeight="1" x14ac:dyDescent="0.35">
      <c r="A246" s="312"/>
    </row>
    <row r="247" spans="1:1" ht="14.25" customHeight="1" x14ac:dyDescent="0.35">
      <c r="A247" s="312"/>
    </row>
    <row r="248" spans="1:1" ht="14.25" customHeight="1" x14ac:dyDescent="0.35">
      <c r="A248" s="312"/>
    </row>
    <row r="249" spans="1:1" ht="14.25" customHeight="1" x14ac:dyDescent="0.35">
      <c r="A249" s="312"/>
    </row>
    <row r="250" spans="1:1" ht="14.25" customHeight="1" x14ac:dyDescent="0.35">
      <c r="A250" s="312"/>
    </row>
    <row r="251" spans="1:1" ht="14.25" customHeight="1" x14ac:dyDescent="0.35">
      <c r="A251" s="312"/>
    </row>
    <row r="252" spans="1:1" ht="14.25" customHeight="1" x14ac:dyDescent="0.35">
      <c r="A252" s="312"/>
    </row>
    <row r="253" spans="1:1" ht="14.25" customHeight="1" x14ac:dyDescent="0.35">
      <c r="A253" s="312"/>
    </row>
    <row r="254" spans="1:1" ht="14.25" customHeight="1" x14ac:dyDescent="0.35">
      <c r="A254" s="312"/>
    </row>
    <row r="255" spans="1:1" ht="14.25" customHeight="1" x14ac:dyDescent="0.35">
      <c r="A255" s="312"/>
    </row>
    <row r="256" spans="1:1" ht="14.25" customHeight="1" x14ac:dyDescent="0.35">
      <c r="A256" s="312"/>
    </row>
    <row r="257" spans="1:1" ht="14.25" customHeight="1" x14ac:dyDescent="0.35">
      <c r="A257" s="312"/>
    </row>
    <row r="258" spans="1:1" ht="14.25" customHeight="1" x14ac:dyDescent="0.35">
      <c r="A258" s="312"/>
    </row>
    <row r="259" spans="1:1" ht="14.25" customHeight="1" x14ac:dyDescent="0.35">
      <c r="A259" s="312"/>
    </row>
    <row r="260" spans="1:1" ht="14.25" customHeight="1" x14ac:dyDescent="0.35">
      <c r="A260" s="312"/>
    </row>
    <row r="261" spans="1:1" ht="14.25" customHeight="1" x14ac:dyDescent="0.35">
      <c r="A261" s="312"/>
    </row>
    <row r="262" spans="1:1" ht="14.25" customHeight="1" x14ac:dyDescent="0.35">
      <c r="A262" s="312"/>
    </row>
    <row r="263" spans="1:1" ht="14.25" customHeight="1" x14ac:dyDescent="0.35">
      <c r="A263" s="312"/>
    </row>
    <row r="264" spans="1:1" ht="14.25" customHeight="1" x14ac:dyDescent="0.35">
      <c r="A264" s="312"/>
    </row>
    <row r="265" spans="1:1" ht="14.25" customHeight="1" x14ac:dyDescent="0.35">
      <c r="A265" s="312"/>
    </row>
    <row r="266" spans="1:1" ht="14.25" customHeight="1" x14ac:dyDescent="0.35">
      <c r="A266" s="312"/>
    </row>
    <row r="267" spans="1:1" ht="14.25" customHeight="1" x14ac:dyDescent="0.35">
      <c r="A267" s="312"/>
    </row>
    <row r="268" spans="1:1" ht="14.25" customHeight="1" x14ac:dyDescent="0.35">
      <c r="A268" s="312"/>
    </row>
    <row r="269" spans="1:1" ht="14.25" customHeight="1" x14ac:dyDescent="0.35">
      <c r="A269" s="312"/>
    </row>
    <row r="270" spans="1:1" ht="14.25" customHeight="1" x14ac:dyDescent="0.35">
      <c r="A270" s="312"/>
    </row>
    <row r="271" spans="1:1" ht="14.25" customHeight="1" x14ac:dyDescent="0.35">
      <c r="A271" s="312"/>
    </row>
    <row r="272" spans="1:1" ht="14.25" customHeight="1" x14ac:dyDescent="0.35">
      <c r="A272" s="312"/>
    </row>
    <row r="273" spans="1:1" ht="14.25" customHeight="1" x14ac:dyDescent="0.35">
      <c r="A273" s="312"/>
    </row>
    <row r="274" spans="1:1" ht="14.25" customHeight="1" x14ac:dyDescent="0.35">
      <c r="A274" s="312"/>
    </row>
    <row r="275" spans="1:1" ht="14.25" customHeight="1" x14ac:dyDescent="0.35">
      <c r="A275" s="312"/>
    </row>
    <row r="276" spans="1:1" ht="14.25" customHeight="1" x14ac:dyDescent="0.35">
      <c r="A276" s="312"/>
    </row>
    <row r="277" spans="1:1" ht="14.25" customHeight="1" x14ac:dyDescent="0.35">
      <c r="A277" s="312"/>
    </row>
    <row r="278" spans="1:1" ht="14.25" customHeight="1" x14ac:dyDescent="0.35">
      <c r="A278" s="312"/>
    </row>
    <row r="279" spans="1:1" ht="14.25" customHeight="1" x14ac:dyDescent="0.35">
      <c r="A279" s="312"/>
    </row>
    <row r="280" spans="1:1" ht="14.25" customHeight="1" x14ac:dyDescent="0.35">
      <c r="A280" s="312"/>
    </row>
    <row r="281" spans="1:1" ht="14.25" customHeight="1" x14ac:dyDescent="0.35">
      <c r="A281" s="312"/>
    </row>
    <row r="282" spans="1:1" ht="14.25" customHeight="1" x14ac:dyDescent="0.35">
      <c r="A282" s="312"/>
    </row>
    <row r="283" spans="1:1" ht="14.25" customHeight="1" x14ac:dyDescent="0.35">
      <c r="A283" s="312"/>
    </row>
    <row r="284" spans="1:1" ht="14.25" customHeight="1" x14ac:dyDescent="0.35">
      <c r="A284" s="312"/>
    </row>
    <row r="285" spans="1:1" ht="14.25" customHeight="1" x14ac:dyDescent="0.35">
      <c r="A285" s="312"/>
    </row>
    <row r="286" spans="1:1" ht="14.25" customHeight="1" x14ac:dyDescent="0.35">
      <c r="A286" s="312"/>
    </row>
    <row r="287" spans="1:1" ht="14.25" customHeight="1" x14ac:dyDescent="0.35">
      <c r="A287" s="312"/>
    </row>
    <row r="288" spans="1:1" ht="14.25" customHeight="1" x14ac:dyDescent="0.35">
      <c r="A288" s="312"/>
    </row>
    <row r="289" spans="1:1" ht="14.25" customHeight="1" x14ac:dyDescent="0.35">
      <c r="A289" s="312"/>
    </row>
    <row r="290" spans="1:1" ht="14.25" customHeight="1" x14ac:dyDescent="0.35">
      <c r="A290" s="312"/>
    </row>
    <row r="291" spans="1:1" ht="14.25" customHeight="1" x14ac:dyDescent="0.35">
      <c r="A291" s="312"/>
    </row>
    <row r="292" spans="1:1" ht="14.25" customHeight="1" x14ac:dyDescent="0.35">
      <c r="A292" s="312"/>
    </row>
    <row r="293" spans="1:1" ht="14.25" customHeight="1" x14ac:dyDescent="0.35">
      <c r="A293" s="312"/>
    </row>
    <row r="294" spans="1:1" ht="14.25" customHeight="1" x14ac:dyDescent="0.35">
      <c r="A294" s="312"/>
    </row>
    <row r="295" spans="1:1" ht="14.25" customHeight="1" x14ac:dyDescent="0.35">
      <c r="A295" s="312"/>
    </row>
    <row r="296" spans="1:1" ht="14.25" customHeight="1" x14ac:dyDescent="0.35">
      <c r="A296" s="312"/>
    </row>
    <row r="297" spans="1:1" ht="14.25" customHeight="1" x14ac:dyDescent="0.35">
      <c r="A297" s="312"/>
    </row>
    <row r="298" spans="1:1" ht="14.25" customHeight="1" x14ac:dyDescent="0.35">
      <c r="A298" s="312"/>
    </row>
    <row r="299" spans="1:1" ht="14.25" customHeight="1" x14ac:dyDescent="0.35">
      <c r="A299" s="312"/>
    </row>
    <row r="300" spans="1:1" ht="14.25" customHeight="1" x14ac:dyDescent="0.35">
      <c r="A300" s="312"/>
    </row>
    <row r="301" spans="1:1" ht="14.25" customHeight="1" x14ac:dyDescent="0.35">
      <c r="A301" s="312"/>
    </row>
    <row r="302" spans="1:1" ht="14.25" customHeight="1" x14ac:dyDescent="0.35">
      <c r="A302" s="312"/>
    </row>
    <row r="303" spans="1:1" ht="14.25" customHeight="1" x14ac:dyDescent="0.35">
      <c r="A303" s="312"/>
    </row>
    <row r="304" spans="1:1" ht="14.25" customHeight="1" x14ac:dyDescent="0.35">
      <c r="A304" s="312"/>
    </row>
    <row r="305" spans="1:1" ht="14.25" customHeight="1" x14ac:dyDescent="0.35">
      <c r="A305" s="312"/>
    </row>
    <row r="306" spans="1:1" ht="14.25" customHeight="1" x14ac:dyDescent="0.35">
      <c r="A306" s="312"/>
    </row>
    <row r="307" spans="1:1" ht="14.25" customHeight="1" x14ac:dyDescent="0.35">
      <c r="A307" s="312"/>
    </row>
    <row r="308" spans="1:1" ht="14.25" customHeight="1" x14ac:dyDescent="0.35">
      <c r="A308" s="312"/>
    </row>
    <row r="309" spans="1:1" ht="14.25" customHeight="1" x14ac:dyDescent="0.35">
      <c r="A309" s="312"/>
    </row>
    <row r="310" spans="1:1" ht="14.25" customHeight="1" x14ac:dyDescent="0.35">
      <c r="A310" s="312"/>
    </row>
    <row r="311" spans="1:1" ht="14.25" customHeight="1" x14ac:dyDescent="0.35">
      <c r="A311" s="312"/>
    </row>
    <row r="312" spans="1:1" ht="14.25" customHeight="1" x14ac:dyDescent="0.35">
      <c r="A312" s="312"/>
    </row>
    <row r="313" spans="1:1" ht="14.25" customHeight="1" x14ac:dyDescent="0.35">
      <c r="A313" s="312"/>
    </row>
    <row r="314" spans="1:1" ht="14.25" customHeight="1" x14ac:dyDescent="0.35">
      <c r="A314" s="312"/>
    </row>
    <row r="315" spans="1:1" ht="14.25" customHeight="1" x14ac:dyDescent="0.35">
      <c r="A315" s="312"/>
    </row>
    <row r="316" spans="1:1" ht="14.25" customHeight="1" x14ac:dyDescent="0.35">
      <c r="A316" s="312"/>
    </row>
    <row r="317" spans="1:1" ht="14.25" customHeight="1" x14ac:dyDescent="0.35">
      <c r="A317" s="312"/>
    </row>
    <row r="318" spans="1:1" ht="14.25" customHeight="1" x14ac:dyDescent="0.35">
      <c r="A318" s="312"/>
    </row>
    <row r="319" spans="1:1" ht="14.25" customHeight="1" x14ac:dyDescent="0.35">
      <c r="A319" s="312"/>
    </row>
    <row r="320" spans="1:1" ht="14.25" customHeight="1" x14ac:dyDescent="0.35">
      <c r="A320" s="312"/>
    </row>
    <row r="321" spans="1:1" ht="14.25" customHeight="1" x14ac:dyDescent="0.35">
      <c r="A321" s="312"/>
    </row>
    <row r="322" spans="1:1" ht="14.25" customHeight="1" x14ac:dyDescent="0.35">
      <c r="A322" s="312"/>
    </row>
    <row r="323" spans="1:1" ht="14.25" customHeight="1" x14ac:dyDescent="0.35">
      <c r="A323" s="312"/>
    </row>
    <row r="324" spans="1:1" ht="14.25" customHeight="1" x14ac:dyDescent="0.35">
      <c r="A324" s="312"/>
    </row>
    <row r="325" spans="1:1" ht="14.25" customHeight="1" x14ac:dyDescent="0.35">
      <c r="A325" s="312"/>
    </row>
    <row r="326" spans="1:1" ht="14.25" customHeight="1" x14ac:dyDescent="0.35">
      <c r="A326" s="312"/>
    </row>
    <row r="327" spans="1:1" ht="14.25" customHeight="1" x14ac:dyDescent="0.35">
      <c r="A327" s="312"/>
    </row>
    <row r="328" spans="1:1" ht="14.25" customHeight="1" x14ac:dyDescent="0.35">
      <c r="A328" s="312"/>
    </row>
    <row r="329" spans="1:1" ht="14.25" customHeight="1" x14ac:dyDescent="0.35">
      <c r="A329" s="312"/>
    </row>
    <row r="330" spans="1:1" ht="14.25" customHeight="1" x14ac:dyDescent="0.35">
      <c r="A330" s="312"/>
    </row>
    <row r="331" spans="1:1" ht="14.25" customHeight="1" x14ac:dyDescent="0.35">
      <c r="A331" s="312"/>
    </row>
    <row r="332" spans="1:1" ht="14.25" customHeight="1" x14ac:dyDescent="0.35">
      <c r="A332" s="312"/>
    </row>
    <row r="333" spans="1:1" ht="14.25" customHeight="1" x14ac:dyDescent="0.35">
      <c r="A333" s="312"/>
    </row>
    <row r="334" spans="1:1" ht="14.25" customHeight="1" x14ac:dyDescent="0.35">
      <c r="A334" s="312"/>
    </row>
    <row r="335" spans="1:1" ht="14.25" customHeight="1" x14ac:dyDescent="0.35">
      <c r="A335" s="312"/>
    </row>
    <row r="336" spans="1:1" ht="14.25" customHeight="1" x14ac:dyDescent="0.35">
      <c r="A336" s="312"/>
    </row>
    <row r="337" spans="1:1" ht="14.25" customHeight="1" x14ac:dyDescent="0.35">
      <c r="A337" s="312"/>
    </row>
    <row r="338" spans="1:1" ht="14.25" customHeight="1" x14ac:dyDescent="0.35">
      <c r="A338" s="312"/>
    </row>
    <row r="339" spans="1:1" ht="14.25" customHeight="1" x14ac:dyDescent="0.35">
      <c r="A339" s="312"/>
    </row>
    <row r="340" spans="1:1" ht="14.25" customHeight="1" x14ac:dyDescent="0.35">
      <c r="A340" s="312"/>
    </row>
    <row r="341" spans="1:1" ht="14.25" customHeight="1" x14ac:dyDescent="0.35">
      <c r="A341" s="312"/>
    </row>
    <row r="342" spans="1:1" ht="14.25" customHeight="1" x14ac:dyDescent="0.35">
      <c r="A342" s="312"/>
    </row>
    <row r="343" spans="1:1" ht="14.25" customHeight="1" x14ac:dyDescent="0.35">
      <c r="A343" s="312"/>
    </row>
    <row r="344" spans="1:1" ht="14.25" customHeight="1" x14ac:dyDescent="0.35">
      <c r="A344" s="312"/>
    </row>
    <row r="345" spans="1:1" ht="14.25" customHeight="1" x14ac:dyDescent="0.35">
      <c r="A345" s="312"/>
    </row>
    <row r="346" spans="1:1" ht="14.25" customHeight="1" x14ac:dyDescent="0.35">
      <c r="A346" s="312"/>
    </row>
    <row r="347" spans="1:1" ht="14.25" customHeight="1" x14ac:dyDescent="0.35">
      <c r="A347" s="312"/>
    </row>
    <row r="348" spans="1:1" ht="14.25" customHeight="1" x14ac:dyDescent="0.35">
      <c r="A348" s="312"/>
    </row>
    <row r="349" spans="1:1" ht="14.25" customHeight="1" x14ac:dyDescent="0.35">
      <c r="A349" s="312"/>
    </row>
    <row r="350" spans="1:1" ht="14.25" customHeight="1" x14ac:dyDescent="0.35">
      <c r="A350" s="312"/>
    </row>
    <row r="351" spans="1:1" ht="14.25" customHeight="1" x14ac:dyDescent="0.35">
      <c r="A351" s="312"/>
    </row>
    <row r="352" spans="1:1" ht="14.25" customHeight="1" x14ac:dyDescent="0.35">
      <c r="A352" s="312"/>
    </row>
    <row r="353" spans="1:1" ht="14.25" customHeight="1" x14ac:dyDescent="0.35">
      <c r="A353" s="312"/>
    </row>
    <row r="354" spans="1:1" ht="14.25" customHeight="1" x14ac:dyDescent="0.35">
      <c r="A354" s="312"/>
    </row>
    <row r="355" spans="1:1" ht="14.25" customHeight="1" x14ac:dyDescent="0.35">
      <c r="A355" s="312"/>
    </row>
    <row r="356" spans="1:1" ht="14.25" customHeight="1" x14ac:dyDescent="0.35">
      <c r="A356" s="312"/>
    </row>
    <row r="357" spans="1:1" ht="14.25" customHeight="1" x14ac:dyDescent="0.35">
      <c r="A357" s="312"/>
    </row>
    <row r="358" spans="1:1" ht="14.25" customHeight="1" x14ac:dyDescent="0.35">
      <c r="A358" s="312"/>
    </row>
    <row r="359" spans="1:1" ht="14.25" customHeight="1" x14ac:dyDescent="0.35">
      <c r="A359" s="312"/>
    </row>
    <row r="360" spans="1:1" ht="14.25" customHeight="1" x14ac:dyDescent="0.35">
      <c r="A360" s="312"/>
    </row>
    <row r="361" spans="1:1" ht="14.25" customHeight="1" x14ac:dyDescent="0.35">
      <c r="A361" s="312"/>
    </row>
    <row r="362" spans="1:1" ht="14.25" customHeight="1" x14ac:dyDescent="0.35">
      <c r="A362" s="312"/>
    </row>
    <row r="363" spans="1:1" ht="14.25" customHeight="1" x14ac:dyDescent="0.35">
      <c r="A363" s="312"/>
    </row>
    <row r="364" spans="1:1" ht="14.25" customHeight="1" x14ac:dyDescent="0.35">
      <c r="A364" s="312"/>
    </row>
    <row r="365" spans="1:1" ht="14.25" customHeight="1" x14ac:dyDescent="0.35">
      <c r="A365" s="312"/>
    </row>
    <row r="366" spans="1:1" ht="14.25" customHeight="1" x14ac:dyDescent="0.35">
      <c r="A366" s="312"/>
    </row>
    <row r="367" spans="1:1" ht="14.25" customHeight="1" x14ac:dyDescent="0.35">
      <c r="A367" s="312"/>
    </row>
    <row r="368" spans="1:1" ht="14.25" customHeight="1" x14ac:dyDescent="0.35">
      <c r="A368" s="312"/>
    </row>
    <row r="369" spans="1:1" ht="14.25" customHeight="1" x14ac:dyDescent="0.35">
      <c r="A369" s="312"/>
    </row>
    <row r="370" spans="1:1" ht="14.25" customHeight="1" x14ac:dyDescent="0.35">
      <c r="A370" s="312"/>
    </row>
    <row r="371" spans="1:1" ht="14.25" customHeight="1" x14ac:dyDescent="0.35">
      <c r="A371" s="312"/>
    </row>
    <row r="372" spans="1:1" ht="14.25" customHeight="1" x14ac:dyDescent="0.35">
      <c r="A372" s="312"/>
    </row>
    <row r="373" spans="1:1" ht="14.25" customHeight="1" x14ac:dyDescent="0.35">
      <c r="A373" s="312"/>
    </row>
    <row r="374" spans="1:1" ht="14.25" customHeight="1" x14ac:dyDescent="0.35">
      <c r="A374" s="312"/>
    </row>
    <row r="375" spans="1:1" ht="14.25" customHeight="1" x14ac:dyDescent="0.35">
      <c r="A375" s="312"/>
    </row>
    <row r="376" spans="1:1" ht="14.25" customHeight="1" x14ac:dyDescent="0.35">
      <c r="A376" s="312"/>
    </row>
    <row r="377" spans="1:1" ht="14.25" customHeight="1" x14ac:dyDescent="0.35">
      <c r="A377" s="312"/>
    </row>
    <row r="378" spans="1:1" ht="14.25" customHeight="1" x14ac:dyDescent="0.35">
      <c r="A378" s="312"/>
    </row>
    <row r="379" spans="1:1" ht="14.25" customHeight="1" x14ac:dyDescent="0.35">
      <c r="A379" s="312"/>
    </row>
    <row r="380" spans="1:1" ht="14.25" customHeight="1" x14ac:dyDescent="0.35">
      <c r="A380" s="312"/>
    </row>
    <row r="381" spans="1:1" ht="14.25" customHeight="1" x14ac:dyDescent="0.35">
      <c r="A381" s="312"/>
    </row>
    <row r="382" spans="1:1" ht="14.25" customHeight="1" x14ac:dyDescent="0.35">
      <c r="A382" s="312"/>
    </row>
    <row r="383" spans="1:1" ht="14.25" customHeight="1" x14ac:dyDescent="0.35">
      <c r="A383" s="312"/>
    </row>
    <row r="384" spans="1:1" ht="14.25" customHeight="1" x14ac:dyDescent="0.35">
      <c r="A384" s="312"/>
    </row>
    <row r="385" spans="1:1" ht="14.25" customHeight="1" x14ac:dyDescent="0.35">
      <c r="A385" s="312"/>
    </row>
    <row r="386" spans="1:1" ht="14.25" customHeight="1" x14ac:dyDescent="0.35">
      <c r="A386" s="312"/>
    </row>
    <row r="387" spans="1:1" ht="14.25" customHeight="1" x14ac:dyDescent="0.35">
      <c r="A387" s="312"/>
    </row>
    <row r="388" spans="1:1" ht="14.25" customHeight="1" x14ac:dyDescent="0.35">
      <c r="A388" s="312"/>
    </row>
    <row r="389" spans="1:1" ht="14.25" customHeight="1" x14ac:dyDescent="0.35">
      <c r="A389" s="312"/>
    </row>
    <row r="390" spans="1:1" ht="14.25" customHeight="1" x14ac:dyDescent="0.35">
      <c r="A390" s="312"/>
    </row>
    <row r="391" spans="1:1" ht="14.25" customHeight="1" x14ac:dyDescent="0.35">
      <c r="A391" s="312"/>
    </row>
    <row r="392" spans="1:1" ht="14.25" customHeight="1" x14ac:dyDescent="0.35">
      <c r="A392" s="312"/>
    </row>
    <row r="393" spans="1:1" ht="14.25" customHeight="1" x14ac:dyDescent="0.35">
      <c r="A393" s="312"/>
    </row>
    <row r="394" spans="1:1" ht="14.25" customHeight="1" x14ac:dyDescent="0.35">
      <c r="A394" s="312"/>
    </row>
    <row r="395" spans="1:1" ht="14.25" customHeight="1" x14ac:dyDescent="0.35">
      <c r="A395" s="312"/>
    </row>
    <row r="396" spans="1:1" ht="14.25" customHeight="1" x14ac:dyDescent="0.35">
      <c r="A396" s="312"/>
    </row>
    <row r="397" spans="1:1" ht="14.25" customHeight="1" x14ac:dyDescent="0.35">
      <c r="A397" s="312"/>
    </row>
    <row r="398" spans="1:1" ht="14.25" customHeight="1" x14ac:dyDescent="0.35">
      <c r="A398" s="312"/>
    </row>
    <row r="399" spans="1:1" ht="14.25" customHeight="1" x14ac:dyDescent="0.35">
      <c r="A399" s="312"/>
    </row>
    <row r="400" spans="1:1" ht="14.25" customHeight="1" x14ac:dyDescent="0.35">
      <c r="A400" s="312"/>
    </row>
    <row r="401" spans="1:1" ht="14.25" customHeight="1" x14ac:dyDescent="0.35">
      <c r="A401" s="312"/>
    </row>
    <row r="402" spans="1:1" ht="14.25" customHeight="1" x14ac:dyDescent="0.35">
      <c r="A402" s="312"/>
    </row>
    <row r="403" spans="1:1" ht="14.25" customHeight="1" x14ac:dyDescent="0.35">
      <c r="A403" s="312"/>
    </row>
    <row r="404" spans="1:1" ht="14.25" customHeight="1" x14ac:dyDescent="0.35">
      <c r="A404" s="312"/>
    </row>
    <row r="405" spans="1:1" ht="14.25" customHeight="1" x14ac:dyDescent="0.35">
      <c r="A405" s="312"/>
    </row>
    <row r="406" spans="1:1" ht="14.25" customHeight="1" x14ac:dyDescent="0.35">
      <c r="A406" s="312"/>
    </row>
    <row r="407" spans="1:1" ht="14.25" customHeight="1" x14ac:dyDescent="0.35">
      <c r="A407" s="312"/>
    </row>
    <row r="408" spans="1:1" ht="14.25" customHeight="1" x14ac:dyDescent="0.35">
      <c r="A408" s="312"/>
    </row>
    <row r="409" spans="1:1" ht="14.25" customHeight="1" x14ac:dyDescent="0.35">
      <c r="A409" s="312"/>
    </row>
    <row r="410" spans="1:1" ht="14.25" customHeight="1" x14ac:dyDescent="0.35">
      <c r="A410" s="312"/>
    </row>
    <row r="411" spans="1:1" ht="14.25" customHeight="1" x14ac:dyDescent="0.35">
      <c r="A411" s="312"/>
    </row>
    <row r="412" spans="1:1" ht="14.25" customHeight="1" x14ac:dyDescent="0.35">
      <c r="A412" s="312"/>
    </row>
    <row r="413" spans="1:1" ht="14.25" customHeight="1" x14ac:dyDescent="0.35">
      <c r="A413" s="312"/>
    </row>
    <row r="414" spans="1:1" ht="14.25" customHeight="1" x14ac:dyDescent="0.35">
      <c r="A414" s="312"/>
    </row>
    <row r="415" spans="1:1" ht="14.25" customHeight="1" x14ac:dyDescent="0.35">
      <c r="A415" s="312"/>
    </row>
    <row r="416" spans="1:1" ht="14.25" customHeight="1" x14ac:dyDescent="0.35">
      <c r="A416" s="312"/>
    </row>
    <row r="417" spans="1:1" ht="14.25" customHeight="1" x14ac:dyDescent="0.35">
      <c r="A417" s="312"/>
    </row>
    <row r="418" spans="1:1" ht="14.25" customHeight="1" x14ac:dyDescent="0.35">
      <c r="A418" s="312"/>
    </row>
    <row r="419" spans="1:1" ht="14.25" customHeight="1" x14ac:dyDescent="0.35">
      <c r="A419" s="312"/>
    </row>
    <row r="420" spans="1:1" ht="14.25" customHeight="1" x14ac:dyDescent="0.35">
      <c r="A420" s="312"/>
    </row>
    <row r="421" spans="1:1" ht="14.25" customHeight="1" x14ac:dyDescent="0.35">
      <c r="A421" s="312"/>
    </row>
    <row r="422" spans="1:1" ht="14.25" customHeight="1" x14ac:dyDescent="0.35">
      <c r="A422" s="312"/>
    </row>
    <row r="423" spans="1:1" ht="14.25" customHeight="1" x14ac:dyDescent="0.35">
      <c r="A423" s="312"/>
    </row>
    <row r="424" spans="1:1" ht="14.25" customHeight="1" x14ac:dyDescent="0.35">
      <c r="A424" s="312"/>
    </row>
    <row r="425" spans="1:1" ht="14.25" customHeight="1" x14ac:dyDescent="0.35">
      <c r="A425" s="312"/>
    </row>
    <row r="426" spans="1:1" ht="14.25" customHeight="1" x14ac:dyDescent="0.35">
      <c r="A426" s="312"/>
    </row>
    <row r="427" spans="1:1" ht="14.25" customHeight="1" x14ac:dyDescent="0.35">
      <c r="A427" s="312"/>
    </row>
    <row r="428" spans="1:1" ht="14.25" customHeight="1" x14ac:dyDescent="0.35">
      <c r="A428" s="312"/>
    </row>
    <row r="429" spans="1:1" ht="14.25" customHeight="1" x14ac:dyDescent="0.35">
      <c r="A429" s="312"/>
    </row>
    <row r="430" spans="1:1" ht="14.25" customHeight="1" x14ac:dyDescent="0.35">
      <c r="A430" s="312"/>
    </row>
    <row r="431" spans="1:1" ht="14.25" customHeight="1" x14ac:dyDescent="0.35">
      <c r="A431" s="312"/>
    </row>
    <row r="432" spans="1:1" ht="14.25" customHeight="1" x14ac:dyDescent="0.35">
      <c r="A432" s="312"/>
    </row>
    <row r="433" spans="1:1" ht="14.25" customHeight="1" x14ac:dyDescent="0.35">
      <c r="A433" s="312"/>
    </row>
    <row r="434" spans="1:1" ht="14.25" customHeight="1" x14ac:dyDescent="0.35">
      <c r="A434" s="312"/>
    </row>
    <row r="435" spans="1:1" ht="14.25" customHeight="1" x14ac:dyDescent="0.35">
      <c r="A435" s="312"/>
    </row>
    <row r="436" spans="1:1" ht="14.25" customHeight="1" x14ac:dyDescent="0.35">
      <c r="A436" s="312"/>
    </row>
    <row r="437" spans="1:1" ht="14.25" customHeight="1" x14ac:dyDescent="0.35">
      <c r="A437" s="312"/>
    </row>
    <row r="438" spans="1:1" ht="14.25" customHeight="1" x14ac:dyDescent="0.35">
      <c r="A438" s="312"/>
    </row>
    <row r="439" spans="1:1" ht="14.25" customHeight="1" x14ac:dyDescent="0.35">
      <c r="A439" s="312"/>
    </row>
    <row r="440" spans="1:1" ht="14.25" customHeight="1" x14ac:dyDescent="0.35">
      <c r="A440" s="312"/>
    </row>
    <row r="441" spans="1:1" ht="14.25" customHeight="1" x14ac:dyDescent="0.35">
      <c r="A441" s="312"/>
    </row>
    <row r="442" spans="1:1" ht="14.25" customHeight="1" x14ac:dyDescent="0.35">
      <c r="A442" s="312"/>
    </row>
    <row r="443" spans="1:1" ht="14.25" customHeight="1" x14ac:dyDescent="0.35">
      <c r="A443" s="312"/>
    </row>
    <row r="444" spans="1:1" ht="14.25" customHeight="1" x14ac:dyDescent="0.35">
      <c r="A444" s="312"/>
    </row>
    <row r="445" spans="1:1" ht="14.25" customHeight="1" x14ac:dyDescent="0.35">
      <c r="A445" s="312"/>
    </row>
    <row r="446" spans="1:1" ht="14.25" customHeight="1" x14ac:dyDescent="0.35">
      <c r="A446" s="312"/>
    </row>
    <row r="447" spans="1:1" ht="14.25" customHeight="1" x14ac:dyDescent="0.35">
      <c r="A447" s="312"/>
    </row>
    <row r="448" spans="1:1" ht="14.25" customHeight="1" x14ac:dyDescent="0.35">
      <c r="A448" s="312"/>
    </row>
    <row r="449" spans="1:1" ht="14.25" customHeight="1" x14ac:dyDescent="0.35">
      <c r="A449" s="312"/>
    </row>
    <row r="450" spans="1:1" ht="14.25" customHeight="1" x14ac:dyDescent="0.35">
      <c r="A450" s="312"/>
    </row>
    <row r="451" spans="1:1" ht="14.25" customHeight="1" x14ac:dyDescent="0.35">
      <c r="A451" s="312"/>
    </row>
    <row r="452" spans="1:1" ht="14.25" customHeight="1" x14ac:dyDescent="0.35">
      <c r="A452" s="312"/>
    </row>
    <row r="453" spans="1:1" ht="14.25" customHeight="1" x14ac:dyDescent="0.35">
      <c r="A453" s="312"/>
    </row>
    <row r="454" spans="1:1" ht="14.25" customHeight="1" x14ac:dyDescent="0.35">
      <c r="A454" s="312"/>
    </row>
    <row r="455" spans="1:1" ht="14.25" customHeight="1" x14ac:dyDescent="0.35">
      <c r="A455" s="312"/>
    </row>
    <row r="456" spans="1:1" ht="14.25" customHeight="1" x14ac:dyDescent="0.35">
      <c r="A456" s="312"/>
    </row>
    <row r="457" spans="1:1" ht="14.25" customHeight="1" x14ac:dyDescent="0.35">
      <c r="A457" s="312"/>
    </row>
    <row r="458" spans="1:1" ht="14.25" customHeight="1" x14ac:dyDescent="0.35">
      <c r="A458" s="312"/>
    </row>
    <row r="459" spans="1:1" ht="14.25" customHeight="1" x14ac:dyDescent="0.35">
      <c r="A459" s="312"/>
    </row>
    <row r="460" spans="1:1" ht="14.25" customHeight="1" x14ac:dyDescent="0.35">
      <c r="A460" s="312"/>
    </row>
    <row r="461" spans="1:1" ht="14.25" customHeight="1" x14ac:dyDescent="0.35">
      <c r="A461" s="312"/>
    </row>
    <row r="462" spans="1:1" ht="14.25" customHeight="1" x14ac:dyDescent="0.35">
      <c r="A462" s="312"/>
    </row>
    <row r="463" spans="1:1" ht="14.25" customHeight="1" x14ac:dyDescent="0.35">
      <c r="A463" s="312"/>
    </row>
    <row r="464" spans="1:1" ht="14.25" customHeight="1" x14ac:dyDescent="0.35">
      <c r="A464" s="312"/>
    </row>
    <row r="465" spans="1:1" ht="14.25" customHeight="1" x14ac:dyDescent="0.35">
      <c r="A465" s="312"/>
    </row>
    <row r="466" spans="1:1" ht="14.25" customHeight="1" x14ac:dyDescent="0.35">
      <c r="A466" s="312"/>
    </row>
    <row r="467" spans="1:1" ht="14.25" customHeight="1" x14ac:dyDescent="0.35">
      <c r="A467" s="312"/>
    </row>
    <row r="468" spans="1:1" ht="14.25" customHeight="1" x14ac:dyDescent="0.35">
      <c r="A468" s="312"/>
    </row>
    <row r="469" spans="1:1" ht="14.25" customHeight="1" x14ac:dyDescent="0.35">
      <c r="A469" s="312"/>
    </row>
    <row r="470" spans="1:1" ht="14.25" customHeight="1" x14ac:dyDescent="0.35">
      <c r="A470" s="312"/>
    </row>
    <row r="471" spans="1:1" ht="14.25" customHeight="1" x14ac:dyDescent="0.35">
      <c r="A471" s="312"/>
    </row>
    <row r="472" spans="1:1" ht="14.25" customHeight="1" x14ac:dyDescent="0.35">
      <c r="A472" s="312"/>
    </row>
    <row r="473" spans="1:1" ht="14.25" customHeight="1" x14ac:dyDescent="0.35">
      <c r="A473" s="312"/>
    </row>
    <row r="474" spans="1:1" ht="14.25" customHeight="1" x14ac:dyDescent="0.35">
      <c r="A474" s="312"/>
    </row>
    <row r="475" spans="1:1" ht="14.25" customHeight="1" x14ac:dyDescent="0.35">
      <c r="A475" s="312"/>
    </row>
    <row r="476" spans="1:1" ht="14.25" customHeight="1" x14ac:dyDescent="0.35">
      <c r="A476" s="312"/>
    </row>
    <row r="477" spans="1:1" ht="14.25" customHeight="1" x14ac:dyDescent="0.35">
      <c r="A477" s="312"/>
    </row>
    <row r="478" spans="1:1" ht="14.25" customHeight="1" x14ac:dyDescent="0.35">
      <c r="A478" s="312"/>
    </row>
    <row r="479" spans="1:1" ht="14.25" customHeight="1" x14ac:dyDescent="0.35">
      <c r="A479" s="312"/>
    </row>
    <row r="480" spans="1:1" ht="14.25" customHeight="1" x14ac:dyDescent="0.35">
      <c r="A480" s="312"/>
    </row>
    <row r="481" spans="1:1" ht="14.25" customHeight="1" x14ac:dyDescent="0.35">
      <c r="A481" s="312"/>
    </row>
    <row r="482" spans="1:1" ht="14.25" customHeight="1" x14ac:dyDescent="0.35">
      <c r="A482" s="312"/>
    </row>
    <row r="483" spans="1:1" ht="14.25" customHeight="1" x14ac:dyDescent="0.35">
      <c r="A483" s="312"/>
    </row>
    <row r="484" spans="1:1" ht="14.25" customHeight="1" x14ac:dyDescent="0.35">
      <c r="A484" s="312"/>
    </row>
    <row r="485" spans="1:1" ht="14.25" customHeight="1" x14ac:dyDescent="0.35">
      <c r="A485" s="312"/>
    </row>
    <row r="486" spans="1:1" ht="14.25" customHeight="1" x14ac:dyDescent="0.35">
      <c r="A486" s="312"/>
    </row>
    <row r="487" spans="1:1" ht="14.25" customHeight="1" x14ac:dyDescent="0.35">
      <c r="A487" s="312"/>
    </row>
    <row r="488" spans="1:1" ht="14.25" customHeight="1" x14ac:dyDescent="0.35">
      <c r="A488" s="312"/>
    </row>
    <row r="489" spans="1:1" ht="14.25" customHeight="1" x14ac:dyDescent="0.35">
      <c r="A489" s="312"/>
    </row>
    <row r="490" spans="1:1" ht="14.25" customHeight="1" x14ac:dyDescent="0.35">
      <c r="A490" s="312"/>
    </row>
    <row r="491" spans="1:1" ht="14.25" customHeight="1" x14ac:dyDescent="0.35">
      <c r="A491" s="312"/>
    </row>
    <row r="492" spans="1:1" ht="14.25" customHeight="1" x14ac:dyDescent="0.35">
      <c r="A492" s="312"/>
    </row>
    <row r="493" spans="1:1" ht="14.25" customHeight="1" x14ac:dyDescent="0.35">
      <c r="A493" s="312"/>
    </row>
    <row r="494" spans="1:1" ht="14.25" customHeight="1" x14ac:dyDescent="0.35">
      <c r="A494" s="312"/>
    </row>
    <row r="495" spans="1:1" ht="14.25" customHeight="1" x14ac:dyDescent="0.35">
      <c r="A495" s="312"/>
    </row>
    <row r="496" spans="1:1" ht="14.25" customHeight="1" x14ac:dyDescent="0.35">
      <c r="A496" s="312"/>
    </row>
    <row r="497" spans="1:1" ht="14.25" customHeight="1" x14ac:dyDescent="0.35">
      <c r="A497" s="312"/>
    </row>
    <row r="498" spans="1:1" ht="14.25" customHeight="1" x14ac:dyDescent="0.35">
      <c r="A498" s="312"/>
    </row>
    <row r="499" spans="1:1" ht="14.25" customHeight="1" x14ac:dyDescent="0.35">
      <c r="A499" s="312"/>
    </row>
    <row r="500" spans="1:1" ht="14.25" customHeight="1" x14ac:dyDescent="0.35">
      <c r="A500" s="312"/>
    </row>
    <row r="501" spans="1:1" ht="14.25" customHeight="1" x14ac:dyDescent="0.35">
      <c r="A501" s="312"/>
    </row>
    <row r="502" spans="1:1" ht="14.25" customHeight="1" x14ac:dyDescent="0.35">
      <c r="A502" s="312"/>
    </row>
    <row r="503" spans="1:1" ht="14.25" customHeight="1" x14ac:dyDescent="0.35">
      <c r="A503" s="312"/>
    </row>
    <row r="504" spans="1:1" ht="14.25" customHeight="1" x14ac:dyDescent="0.35">
      <c r="A504" s="312"/>
    </row>
    <row r="505" spans="1:1" ht="14.25" customHeight="1" x14ac:dyDescent="0.35">
      <c r="A505" s="312"/>
    </row>
    <row r="506" spans="1:1" ht="14.25" customHeight="1" x14ac:dyDescent="0.35">
      <c r="A506" s="312"/>
    </row>
    <row r="507" spans="1:1" ht="14.25" customHeight="1" x14ac:dyDescent="0.35">
      <c r="A507" s="312"/>
    </row>
    <row r="508" spans="1:1" ht="14.25" customHeight="1" x14ac:dyDescent="0.35">
      <c r="A508" s="312"/>
    </row>
    <row r="509" spans="1:1" ht="14.25" customHeight="1" x14ac:dyDescent="0.35">
      <c r="A509" s="312"/>
    </row>
    <row r="510" spans="1:1" ht="14.25" customHeight="1" x14ac:dyDescent="0.35">
      <c r="A510" s="312"/>
    </row>
    <row r="511" spans="1:1" ht="14.25" customHeight="1" x14ac:dyDescent="0.35">
      <c r="A511" s="312"/>
    </row>
    <row r="512" spans="1:1" ht="14.25" customHeight="1" x14ac:dyDescent="0.35">
      <c r="A512" s="312"/>
    </row>
    <row r="513" spans="1:1" ht="14.25" customHeight="1" x14ac:dyDescent="0.35">
      <c r="A513" s="312"/>
    </row>
    <row r="514" spans="1:1" ht="14.25" customHeight="1" x14ac:dyDescent="0.35">
      <c r="A514" s="312"/>
    </row>
    <row r="515" spans="1:1" ht="14.25" customHeight="1" x14ac:dyDescent="0.35">
      <c r="A515" s="312"/>
    </row>
    <row r="516" spans="1:1" ht="14.25" customHeight="1" x14ac:dyDescent="0.35">
      <c r="A516" s="312"/>
    </row>
    <row r="517" spans="1:1" ht="14.25" customHeight="1" x14ac:dyDescent="0.35">
      <c r="A517" s="312"/>
    </row>
    <row r="518" spans="1:1" ht="14.25" customHeight="1" x14ac:dyDescent="0.35">
      <c r="A518" s="312"/>
    </row>
    <row r="519" spans="1:1" ht="14.25" customHeight="1" x14ac:dyDescent="0.35">
      <c r="A519" s="312"/>
    </row>
    <row r="520" spans="1:1" ht="14.25" customHeight="1" x14ac:dyDescent="0.35">
      <c r="A520" s="312"/>
    </row>
    <row r="521" spans="1:1" ht="14.25" customHeight="1" x14ac:dyDescent="0.35">
      <c r="A521" s="312"/>
    </row>
    <row r="522" spans="1:1" ht="14.25" customHeight="1" x14ac:dyDescent="0.35">
      <c r="A522" s="312"/>
    </row>
    <row r="523" spans="1:1" ht="14.25" customHeight="1" x14ac:dyDescent="0.35">
      <c r="A523" s="312"/>
    </row>
    <row r="524" spans="1:1" ht="14.25" customHeight="1" x14ac:dyDescent="0.35">
      <c r="A524" s="312"/>
    </row>
    <row r="525" spans="1:1" ht="14.25" customHeight="1" x14ac:dyDescent="0.35">
      <c r="A525" s="312"/>
    </row>
    <row r="526" spans="1:1" ht="14.25" customHeight="1" x14ac:dyDescent="0.35">
      <c r="A526" s="312"/>
    </row>
    <row r="527" spans="1:1" ht="14.25" customHeight="1" x14ac:dyDescent="0.35">
      <c r="A527" s="312"/>
    </row>
    <row r="528" spans="1:1" ht="14.25" customHeight="1" x14ac:dyDescent="0.35">
      <c r="A528" s="312"/>
    </row>
    <row r="529" spans="1:1" ht="14.25" customHeight="1" x14ac:dyDescent="0.35">
      <c r="A529" s="312"/>
    </row>
    <row r="530" spans="1:1" ht="14.25" customHeight="1" x14ac:dyDescent="0.35">
      <c r="A530" s="312"/>
    </row>
    <row r="531" spans="1:1" ht="14.25" customHeight="1" x14ac:dyDescent="0.35">
      <c r="A531" s="312"/>
    </row>
    <row r="532" spans="1:1" ht="14.25" customHeight="1" x14ac:dyDescent="0.35">
      <c r="A532" s="312"/>
    </row>
    <row r="533" spans="1:1" ht="14.25" customHeight="1" x14ac:dyDescent="0.35">
      <c r="A533" s="312"/>
    </row>
    <row r="534" spans="1:1" ht="14.25" customHeight="1" x14ac:dyDescent="0.35">
      <c r="A534" s="312"/>
    </row>
    <row r="535" spans="1:1" ht="14.25" customHeight="1" x14ac:dyDescent="0.35">
      <c r="A535" s="312"/>
    </row>
    <row r="536" spans="1:1" ht="14.25" customHeight="1" x14ac:dyDescent="0.35">
      <c r="A536" s="312"/>
    </row>
    <row r="537" spans="1:1" ht="14.25" customHeight="1" x14ac:dyDescent="0.35">
      <c r="A537" s="312"/>
    </row>
    <row r="538" spans="1:1" ht="14.25" customHeight="1" x14ac:dyDescent="0.35">
      <c r="A538" s="312"/>
    </row>
    <row r="539" spans="1:1" ht="14.25" customHeight="1" x14ac:dyDescent="0.35">
      <c r="A539" s="312"/>
    </row>
    <row r="540" spans="1:1" ht="14.25" customHeight="1" x14ac:dyDescent="0.35">
      <c r="A540" s="312"/>
    </row>
    <row r="541" spans="1:1" ht="14.25" customHeight="1" x14ac:dyDescent="0.35">
      <c r="A541" s="312"/>
    </row>
    <row r="542" spans="1:1" ht="14.25" customHeight="1" x14ac:dyDescent="0.35">
      <c r="A542" s="312"/>
    </row>
    <row r="543" spans="1:1" ht="14.25" customHeight="1" x14ac:dyDescent="0.35">
      <c r="A543" s="312"/>
    </row>
    <row r="544" spans="1:1" ht="14.25" customHeight="1" x14ac:dyDescent="0.35">
      <c r="A544" s="312"/>
    </row>
    <row r="545" spans="1:1" ht="14.25" customHeight="1" x14ac:dyDescent="0.35">
      <c r="A545" s="312"/>
    </row>
    <row r="546" spans="1:1" ht="14.25" customHeight="1" x14ac:dyDescent="0.35">
      <c r="A546" s="312"/>
    </row>
    <row r="547" spans="1:1" ht="14.25" customHeight="1" x14ac:dyDescent="0.35">
      <c r="A547" s="312"/>
    </row>
    <row r="548" spans="1:1" ht="14.25" customHeight="1" x14ac:dyDescent="0.35">
      <c r="A548" s="312"/>
    </row>
    <row r="549" spans="1:1" ht="14.25" customHeight="1" x14ac:dyDescent="0.35">
      <c r="A549" s="312"/>
    </row>
    <row r="550" spans="1:1" ht="14.25" customHeight="1" x14ac:dyDescent="0.35">
      <c r="A550" s="312"/>
    </row>
    <row r="551" spans="1:1" ht="14.25" customHeight="1" x14ac:dyDescent="0.35">
      <c r="A551" s="312"/>
    </row>
    <row r="552" spans="1:1" ht="14.25" customHeight="1" x14ac:dyDescent="0.35">
      <c r="A552" s="312"/>
    </row>
    <row r="553" spans="1:1" ht="14.25" customHeight="1" x14ac:dyDescent="0.35">
      <c r="A553" s="312"/>
    </row>
    <row r="554" spans="1:1" ht="14.25" customHeight="1" x14ac:dyDescent="0.35">
      <c r="A554" s="312"/>
    </row>
    <row r="555" spans="1:1" ht="14.25" customHeight="1" x14ac:dyDescent="0.35">
      <c r="A555" s="312"/>
    </row>
    <row r="556" spans="1:1" ht="14.25" customHeight="1" x14ac:dyDescent="0.35">
      <c r="A556" s="312"/>
    </row>
    <row r="557" spans="1:1" ht="14.25" customHeight="1" x14ac:dyDescent="0.35">
      <c r="A557" s="312"/>
    </row>
    <row r="558" spans="1:1" ht="14.25" customHeight="1" x14ac:dyDescent="0.35">
      <c r="A558" s="312"/>
    </row>
    <row r="559" spans="1:1" ht="14.25" customHeight="1" x14ac:dyDescent="0.35">
      <c r="A559" s="312"/>
    </row>
    <row r="560" spans="1:1" ht="14.25" customHeight="1" x14ac:dyDescent="0.35">
      <c r="A560" s="312"/>
    </row>
    <row r="561" spans="1:1" ht="14.25" customHeight="1" x14ac:dyDescent="0.35">
      <c r="A561" s="312"/>
    </row>
    <row r="562" spans="1:1" ht="14.25" customHeight="1" x14ac:dyDescent="0.35">
      <c r="A562" s="312"/>
    </row>
    <row r="563" spans="1:1" ht="14.25" customHeight="1" x14ac:dyDescent="0.35">
      <c r="A563" s="312"/>
    </row>
    <row r="564" spans="1:1" ht="14.25" customHeight="1" x14ac:dyDescent="0.35">
      <c r="A564" s="312"/>
    </row>
    <row r="565" spans="1:1" ht="14.25" customHeight="1" x14ac:dyDescent="0.35">
      <c r="A565" s="312"/>
    </row>
    <row r="566" spans="1:1" ht="14.25" customHeight="1" x14ac:dyDescent="0.35">
      <c r="A566" s="312"/>
    </row>
    <row r="567" spans="1:1" ht="14.25" customHeight="1" x14ac:dyDescent="0.35">
      <c r="A567" s="312"/>
    </row>
    <row r="568" spans="1:1" ht="14.25" customHeight="1" x14ac:dyDescent="0.35">
      <c r="A568" s="312"/>
    </row>
    <row r="569" spans="1:1" ht="14.25" customHeight="1" x14ac:dyDescent="0.35">
      <c r="A569" s="312"/>
    </row>
    <row r="570" spans="1:1" ht="14.25" customHeight="1" x14ac:dyDescent="0.35">
      <c r="A570" s="312"/>
    </row>
    <row r="571" spans="1:1" ht="14.25" customHeight="1" x14ac:dyDescent="0.35">
      <c r="A571" s="312"/>
    </row>
    <row r="572" spans="1:1" ht="14.25" customHeight="1" x14ac:dyDescent="0.35">
      <c r="A572" s="312"/>
    </row>
    <row r="573" spans="1:1" ht="14.25" customHeight="1" x14ac:dyDescent="0.35">
      <c r="A573" s="312"/>
    </row>
    <row r="574" spans="1:1" ht="14.25" customHeight="1" x14ac:dyDescent="0.35">
      <c r="A574" s="312"/>
    </row>
    <row r="575" spans="1:1" ht="14.25" customHeight="1" x14ac:dyDescent="0.35">
      <c r="A575" s="312"/>
    </row>
    <row r="576" spans="1:1" ht="14.25" customHeight="1" x14ac:dyDescent="0.35">
      <c r="A576" s="312"/>
    </row>
    <row r="577" spans="1:1" ht="14.25" customHeight="1" x14ac:dyDescent="0.35">
      <c r="A577" s="312"/>
    </row>
    <row r="578" spans="1:1" ht="14.25" customHeight="1" x14ac:dyDescent="0.35">
      <c r="A578" s="312"/>
    </row>
    <row r="579" spans="1:1" ht="14.25" customHeight="1" x14ac:dyDescent="0.35">
      <c r="A579" s="312"/>
    </row>
    <row r="580" spans="1:1" ht="14.25" customHeight="1" x14ac:dyDescent="0.35">
      <c r="A580" s="312"/>
    </row>
    <row r="581" spans="1:1" ht="14.25" customHeight="1" x14ac:dyDescent="0.35">
      <c r="A581" s="312"/>
    </row>
    <row r="582" spans="1:1" ht="14.25" customHeight="1" x14ac:dyDescent="0.35">
      <c r="A582" s="312"/>
    </row>
    <row r="583" spans="1:1" ht="14.25" customHeight="1" x14ac:dyDescent="0.35">
      <c r="A583" s="312"/>
    </row>
    <row r="584" spans="1:1" ht="14.25" customHeight="1" x14ac:dyDescent="0.35">
      <c r="A584" s="312"/>
    </row>
    <row r="585" spans="1:1" ht="14.25" customHeight="1" x14ac:dyDescent="0.35">
      <c r="A585" s="312"/>
    </row>
    <row r="586" spans="1:1" ht="14.25" customHeight="1" x14ac:dyDescent="0.35">
      <c r="A586" s="312"/>
    </row>
    <row r="587" spans="1:1" ht="14.25" customHeight="1" x14ac:dyDescent="0.35">
      <c r="A587" s="312"/>
    </row>
    <row r="588" spans="1:1" ht="14.25" customHeight="1" x14ac:dyDescent="0.35">
      <c r="A588" s="312"/>
    </row>
    <row r="589" spans="1:1" ht="14.25" customHeight="1" x14ac:dyDescent="0.35">
      <c r="A589" s="312"/>
    </row>
    <row r="590" spans="1:1" ht="14.25" customHeight="1" x14ac:dyDescent="0.35">
      <c r="A590" s="312"/>
    </row>
    <row r="591" spans="1:1" ht="14.25" customHeight="1" x14ac:dyDescent="0.35">
      <c r="A591" s="312"/>
    </row>
    <row r="592" spans="1:1" ht="14.25" customHeight="1" x14ac:dyDescent="0.35">
      <c r="A592" s="312"/>
    </row>
    <row r="593" spans="1:1" ht="14.25" customHeight="1" x14ac:dyDescent="0.35">
      <c r="A593" s="312"/>
    </row>
    <row r="594" spans="1:1" ht="14.25" customHeight="1" x14ac:dyDescent="0.35">
      <c r="A594" s="312"/>
    </row>
    <row r="595" spans="1:1" ht="14.25" customHeight="1" x14ac:dyDescent="0.35">
      <c r="A595" s="312"/>
    </row>
    <row r="596" spans="1:1" ht="14.25" customHeight="1" x14ac:dyDescent="0.35">
      <c r="A596" s="312"/>
    </row>
    <row r="597" spans="1:1" ht="14.25" customHeight="1" x14ac:dyDescent="0.35">
      <c r="A597" s="312"/>
    </row>
    <row r="598" spans="1:1" ht="14.25" customHeight="1" x14ac:dyDescent="0.35">
      <c r="A598" s="312"/>
    </row>
    <row r="599" spans="1:1" ht="14.25" customHeight="1" x14ac:dyDescent="0.35">
      <c r="A599" s="312"/>
    </row>
    <row r="600" spans="1:1" ht="14.25" customHeight="1" x14ac:dyDescent="0.35">
      <c r="A600" s="312"/>
    </row>
    <row r="601" spans="1:1" ht="14.25" customHeight="1" x14ac:dyDescent="0.35">
      <c r="A601" s="312"/>
    </row>
    <row r="602" spans="1:1" ht="14.25" customHeight="1" x14ac:dyDescent="0.35">
      <c r="A602" s="312"/>
    </row>
    <row r="603" spans="1:1" ht="14.25" customHeight="1" x14ac:dyDescent="0.35">
      <c r="A603" s="312"/>
    </row>
    <row r="604" spans="1:1" ht="14.25" customHeight="1" x14ac:dyDescent="0.35">
      <c r="A604" s="312"/>
    </row>
    <row r="605" spans="1:1" ht="14.25" customHeight="1" x14ac:dyDescent="0.35">
      <c r="A605" s="312"/>
    </row>
    <row r="606" spans="1:1" ht="14.25" customHeight="1" x14ac:dyDescent="0.35">
      <c r="A606" s="312"/>
    </row>
    <row r="607" spans="1:1" ht="14.25" customHeight="1" x14ac:dyDescent="0.35">
      <c r="A607" s="312"/>
    </row>
    <row r="608" spans="1:1" ht="14.25" customHeight="1" x14ac:dyDescent="0.35">
      <c r="A608" s="312"/>
    </row>
    <row r="609" spans="1:1" ht="14.25" customHeight="1" x14ac:dyDescent="0.35">
      <c r="A609" s="312"/>
    </row>
    <row r="610" spans="1:1" ht="14.25" customHeight="1" x14ac:dyDescent="0.35">
      <c r="A610" s="312"/>
    </row>
    <row r="611" spans="1:1" ht="14.25" customHeight="1" x14ac:dyDescent="0.35">
      <c r="A611" s="312"/>
    </row>
    <row r="612" spans="1:1" ht="14.25" customHeight="1" x14ac:dyDescent="0.35">
      <c r="A612" s="312"/>
    </row>
    <row r="613" spans="1:1" ht="14.25" customHeight="1" x14ac:dyDescent="0.35">
      <c r="A613" s="312"/>
    </row>
    <row r="614" spans="1:1" ht="14.25" customHeight="1" x14ac:dyDescent="0.35">
      <c r="A614" s="312"/>
    </row>
    <row r="615" spans="1:1" ht="14.25" customHeight="1" x14ac:dyDescent="0.35">
      <c r="A615" s="312"/>
    </row>
    <row r="616" spans="1:1" ht="14.25" customHeight="1" x14ac:dyDescent="0.35">
      <c r="A616" s="312"/>
    </row>
    <row r="617" spans="1:1" ht="14.25" customHeight="1" x14ac:dyDescent="0.35">
      <c r="A617" s="312"/>
    </row>
    <row r="618" spans="1:1" ht="14.25" customHeight="1" x14ac:dyDescent="0.35">
      <c r="A618" s="312"/>
    </row>
    <row r="619" spans="1:1" ht="14.25" customHeight="1" x14ac:dyDescent="0.35">
      <c r="A619" s="312"/>
    </row>
    <row r="620" spans="1:1" ht="14.25" customHeight="1" x14ac:dyDescent="0.35">
      <c r="A620" s="312"/>
    </row>
    <row r="621" spans="1:1" ht="14.25" customHeight="1" x14ac:dyDescent="0.35">
      <c r="A621" s="312"/>
    </row>
    <row r="622" spans="1:1" ht="14.25" customHeight="1" x14ac:dyDescent="0.35">
      <c r="A622" s="312"/>
    </row>
    <row r="623" spans="1:1" ht="14.25" customHeight="1" x14ac:dyDescent="0.35">
      <c r="A623" s="312"/>
    </row>
    <row r="624" spans="1:1" ht="14.25" customHeight="1" x14ac:dyDescent="0.35">
      <c r="A624" s="312"/>
    </row>
    <row r="625" spans="1:1" ht="14.25" customHeight="1" x14ac:dyDescent="0.35">
      <c r="A625" s="312"/>
    </row>
    <row r="626" spans="1:1" ht="14.25" customHeight="1" x14ac:dyDescent="0.35">
      <c r="A626" s="312"/>
    </row>
    <row r="627" spans="1:1" ht="14.25" customHeight="1" x14ac:dyDescent="0.35">
      <c r="A627" s="312"/>
    </row>
    <row r="628" spans="1:1" ht="14.25" customHeight="1" x14ac:dyDescent="0.35">
      <c r="A628" s="312"/>
    </row>
    <row r="629" spans="1:1" ht="14.25" customHeight="1" x14ac:dyDescent="0.35">
      <c r="A629" s="312"/>
    </row>
    <row r="630" spans="1:1" ht="14.25" customHeight="1" x14ac:dyDescent="0.35">
      <c r="A630" s="312"/>
    </row>
    <row r="631" spans="1:1" ht="14.25" customHeight="1" x14ac:dyDescent="0.35">
      <c r="A631" s="312"/>
    </row>
    <row r="632" spans="1:1" ht="14.25" customHeight="1" x14ac:dyDescent="0.35">
      <c r="A632" s="312"/>
    </row>
    <row r="633" spans="1:1" ht="14.25" customHeight="1" x14ac:dyDescent="0.35">
      <c r="A633" s="312"/>
    </row>
    <row r="634" spans="1:1" ht="14.25" customHeight="1" x14ac:dyDescent="0.35">
      <c r="A634" s="312"/>
    </row>
    <row r="635" spans="1:1" ht="14.25" customHeight="1" x14ac:dyDescent="0.35">
      <c r="A635" s="312"/>
    </row>
    <row r="636" spans="1:1" ht="14.25" customHeight="1" x14ac:dyDescent="0.35">
      <c r="A636" s="312"/>
    </row>
    <row r="637" spans="1:1" ht="14.25" customHeight="1" x14ac:dyDescent="0.35">
      <c r="A637" s="312"/>
    </row>
    <row r="638" spans="1:1" ht="14.25" customHeight="1" x14ac:dyDescent="0.35">
      <c r="A638" s="312"/>
    </row>
    <row r="639" spans="1:1" ht="14.25" customHeight="1" x14ac:dyDescent="0.35">
      <c r="A639" s="312"/>
    </row>
    <row r="640" spans="1:1" ht="14.25" customHeight="1" x14ac:dyDescent="0.35">
      <c r="A640" s="312"/>
    </row>
    <row r="641" spans="1:1" ht="14.25" customHeight="1" x14ac:dyDescent="0.35">
      <c r="A641" s="312"/>
    </row>
    <row r="642" spans="1:1" ht="14.25" customHeight="1" x14ac:dyDescent="0.35">
      <c r="A642" s="312"/>
    </row>
    <row r="643" spans="1:1" ht="14.25" customHeight="1" x14ac:dyDescent="0.35">
      <c r="A643" s="312"/>
    </row>
    <row r="644" spans="1:1" ht="14.25" customHeight="1" x14ac:dyDescent="0.35">
      <c r="A644" s="312"/>
    </row>
    <row r="645" spans="1:1" ht="14.25" customHeight="1" x14ac:dyDescent="0.35">
      <c r="A645" s="312"/>
    </row>
    <row r="646" spans="1:1" ht="14.25" customHeight="1" x14ac:dyDescent="0.35">
      <c r="A646" s="312"/>
    </row>
    <row r="647" spans="1:1" ht="14.25" customHeight="1" x14ac:dyDescent="0.35">
      <c r="A647" s="312"/>
    </row>
    <row r="648" spans="1:1" ht="14.25" customHeight="1" x14ac:dyDescent="0.35">
      <c r="A648" s="312"/>
    </row>
    <row r="649" spans="1:1" ht="14.25" customHeight="1" x14ac:dyDescent="0.35">
      <c r="A649" s="312"/>
    </row>
    <row r="650" spans="1:1" ht="14.25" customHeight="1" x14ac:dyDescent="0.35">
      <c r="A650" s="312"/>
    </row>
    <row r="651" spans="1:1" ht="14.25" customHeight="1" x14ac:dyDescent="0.35">
      <c r="A651" s="312"/>
    </row>
    <row r="652" spans="1:1" ht="14.25" customHeight="1" x14ac:dyDescent="0.35">
      <c r="A652" s="312"/>
    </row>
    <row r="653" spans="1:1" ht="14.25" customHeight="1" x14ac:dyDescent="0.35">
      <c r="A653" s="312"/>
    </row>
    <row r="654" spans="1:1" ht="14.25" customHeight="1" x14ac:dyDescent="0.35">
      <c r="A654" s="312"/>
    </row>
    <row r="655" spans="1:1" ht="14.25" customHeight="1" x14ac:dyDescent="0.35">
      <c r="A655" s="312"/>
    </row>
    <row r="656" spans="1:1" ht="14.25" customHeight="1" x14ac:dyDescent="0.35">
      <c r="A656" s="312"/>
    </row>
    <row r="657" spans="1:1" ht="14.25" customHeight="1" x14ac:dyDescent="0.35">
      <c r="A657" s="312"/>
    </row>
    <row r="658" spans="1:1" ht="14.25" customHeight="1" x14ac:dyDescent="0.35">
      <c r="A658" s="312"/>
    </row>
    <row r="659" spans="1:1" ht="14.25" customHeight="1" x14ac:dyDescent="0.35">
      <c r="A659" s="312"/>
    </row>
    <row r="660" spans="1:1" ht="14.25" customHeight="1" x14ac:dyDescent="0.35">
      <c r="A660" s="312"/>
    </row>
    <row r="661" spans="1:1" ht="14.25" customHeight="1" x14ac:dyDescent="0.35">
      <c r="A661" s="312"/>
    </row>
    <row r="662" spans="1:1" ht="14.25" customHeight="1" x14ac:dyDescent="0.35">
      <c r="A662" s="312"/>
    </row>
    <row r="663" spans="1:1" ht="14.25" customHeight="1" x14ac:dyDescent="0.35">
      <c r="A663" s="312"/>
    </row>
    <row r="664" spans="1:1" ht="14.25" customHeight="1" x14ac:dyDescent="0.35">
      <c r="A664" s="312"/>
    </row>
    <row r="665" spans="1:1" ht="14.25" customHeight="1" x14ac:dyDescent="0.35">
      <c r="A665" s="312"/>
    </row>
    <row r="666" spans="1:1" ht="14.25" customHeight="1" x14ac:dyDescent="0.35">
      <c r="A666" s="312"/>
    </row>
    <row r="667" spans="1:1" ht="14.25" customHeight="1" x14ac:dyDescent="0.35">
      <c r="A667" s="312"/>
    </row>
    <row r="668" spans="1:1" ht="14.25" customHeight="1" x14ac:dyDescent="0.35">
      <c r="A668" s="312"/>
    </row>
    <row r="669" spans="1:1" ht="14.25" customHeight="1" x14ac:dyDescent="0.35">
      <c r="A669" s="312"/>
    </row>
    <row r="670" spans="1:1" ht="14.25" customHeight="1" x14ac:dyDescent="0.35">
      <c r="A670" s="312"/>
    </row>
    <row r="671" spans="1:1" ht="14.25" customHeight="1" x14ac:dyDescent="0.35">
      <c r="A671" s="312"/>
    </row>
    <row r="672" spans="1:1" ht="14.25" customHeight="1" x14ac:dyDescent="0.35">
      <c r="A672" s="312"/>
    </row>
    <row r="673" spans="1:1" ht="14.25" customHeight="1" x14ac:dyDescent="0.35">
      <c r="A673" s="312"/>
    </row>
    <row r="674" spans="1:1" ht="14.25" customHeight="1" x14ac:dyDescent="0.35">
      <c r="A674" s="312"/>
    </row>
    <row r="675" spans="1:1" ht="14.25" customHeight="1" x14ac:dyDescent="0.35">
      <c r="A675" s="312"/>
    </row>
    <row r="676" spans="1:1" ht="14.25" customHeight="1" x14ac:dyDescent="0.35">
      <c r="A676" s="312"/>
    </row>
    <row r="677" spans="1:1" ht="14.25" customHeight="1" x14ac:dyDescent="0.35">
      <c r="A677" s="312"/>
    </row>
    <row r="678" spans="1:1" ht="14.25" customHeight="1" x14ac:dyDescent="0.35">
      <c r="A678" s="312"/>
    </row>
    <row r="679" spans="1:1" ht="14.25" customHeight="1" x14ac:dyDescent="0.35">
      <c r="A679" s="312"/>
    </row>
    <row r="680" spans="1:1" ht="14.25" customHeight="1" x14ac:dyDescent="0.35">
      <c r="A680" s="312"/>
    </row>
    <row r="681" spans="1:1" ht="14.25" customHeight="1" x14ac:dyDescent="0.35">
      <c r="A681" s="312"/>
    </row>
    <row r="682" spans="1:1" ht="14.25" customHeight="1" x14ac:dyDescent="0.35">
      <c r="A682" s="312"/>
    </row>
    <row r="683" spans="1:1" ht="14.25" customHeight="1" x14ac:dyDescent="0.35">
      <c r="A683" s="312"/>
    </row>
    <row r="684" spans="1:1" ht="14.25" customHeight="1" x14ac:dyDescent="0.35">
      <c r="A684" s="312"/>
    </row>
    <row r="685" spans="1:1" ht="14.25" customHeight="1" x14ac:dyDescent="0.35">
      <c r="A685" s="312"/>
    </row>
    <row r="686" spans="1:1" ht="14.25" customHeight="1" x14ac:dyDescent="0.35">
      <c r="A686" s="312"/>
    </row>
    <row r="687" spans="1:1" ht="14.25" customHeight="1" x14ac:dyDescent="0.35">
      <c r="A687" s="312"/>
    </row>
    <row r="688" spans="1:1" ht="14.25" customHeight="1" x14ac:dyDescent="0.35">
      <c r="A688" s="312"/>
    </row>
    <row r="689" spans="1:1" ht="14.25" customHeight="1" x14ac:dyDescent="0.35">
      <c r="A689" s="312"/>
    </row>
    <row r="690" spans="1:1" ht="14.25" customHeight="1" x14ac:dyDescent="0.35">
      <c r="A690" s="312"/>
    </row>
    <row r="691" spans="1:1" ht="14.25" customHeight="1" x14ac:dyDescent="0.35">
      <c r="A691" s="312"/>
    </row>
    <row r="692" spans="1:1" ht="14.25" customHeight="1" x14ac:dyDescent="0.35">
      <c r="A692" s="312"/>
    </row>
    <row r="693" spans="1:1" ht="14.25" customHeight="1" x14ac:dyDescent="0.35">
      <c r="A693" s="312"/>
    </row>
    <row r="694" spans="1:1" ht="14.25" customHeight="1" x14ac:dyDescent="0.35">
      <c r="A694" s="312"/>
    </row>
    <row r="695" spans="1:1" ht="14.25" customHeight="1" x14ac:dyDescent="0.35">
      <c r="A695" s="312"/>
    </row>
    <row r="696" spans="1:1" ht="14.25" customHeight="1" x14ac:dyDescent="0.35">
      <c r="A696" s="312"/>
    </row>
    <row r="697" spans="1:1" ht="14.25" customHeight="1" x14ac:dyDescent="0.35">
      <c r="A697" s="312"/>
    </row>
    <row r="698" spans="1:1" ht="14.25" customHeight="1" x14ac:dyDescent="0.35">
      <c r="A698" s="312"/>
    </row>
    <row r="699" spans="1:1" ht="14.25" customHeight="1" x14ac:dyDescent="0.35">
      <c r="A699" s="312"/>
    </row>
    <row r="700" spans="1:1" ht="14.25" customHeight="1" x14ac:dyDescent="0.35">
      <c r="A700" s="312"/>
    </row>
    <row r="701" spans="1:1" ht="14.25" customHeight="1" x14ac:dyDescent="0.35">
      <c r="A701" s="312"/>
    </row>
    <row r="702" spans="1:1" ht="14.25" customHeight="1" x14ac:dyDescent="0.35">
      <c r="A702" s="312"/>
    </row>
    <row r="703" spans="1:1" ht="14.25" customHeight="1" x14ac:dyDescent="0.35">
      <c r="A703" s="312"/>
    </row>
    <row r="704" spans="1:1" ht="14.25" customHeight="1" x14ac:dyDescent="0.35">
      <c r="A704" s="312"/>
    </row>
    <row r="705" spans="1:1" ht="14.25" customHeight="1" x14ac:dyDescent="0.35">
      <c r="A705" s="312"/>
    </row>
    <row r="706" spans="1:1" ht="14.25" customHeight="1" x14ac:dyDescent="0.35">
      <c r="A706" s="312"/>
    </row>
    <row r="707" spans="1:1" ht="14.25" customHeight="1" x14ac:dyDescent="0.35">
      <c r="A707" s="312"/>
    </row>
    <row r="708" spans="1:1" ht="14.25" customHeight="1" x14ac:dyDescent="0.35">
      <c r="A708" s="312"/>
    </row>
    <row r="709" spans="1:1" ht="14.25" customHeight="1" x14ac:dyDescent="0.35">
      <c r="A709" s="312"/>
    </row>
    <row r="710" spans="1:1" ht="14.25" customHeight="1" x14ac:dyDescent="0.35">
      <c r="A710" s="312"/>
    </row>
    <row r="711" spans="1:1" ht="14.25" customHeight="1" x14ac:dyDescent="0.35">
      <c r="A711" s="312"/>
    </row>
    <row r="712" spans="1:1" ht="14.25" customHeight="1" x14ac:dyDescent="0.35">
      <c r="A712" s="312"/>
    </row>
    <row r="713" spans="1:1" ht="14.25" customHeight="1" x14ac:dyDescent="0.35">
      <c r="A713" s="312"/>
    </row>
    <row r="714" spans="1:1" ht="14.25" customHeight="1" x14ac:dyDescent="0.35">
      <c r="A714" s="312"/>
    </row>
    <row r="715" spans="1:1" ht="14.25" customHeight="1" x14ac:dyDescent="0.35">
      <c r="A715" s="312"/>
    </row>
    <row r="716" spans="1:1" ht="14.25" customHeight="1" x14ac:dyDescent="0.35">
      <c r="A716" s="312"/>
    </row>
    <row r="717" spans="1:1" ht="14.25" customHeight="1" x14ac:dyDescent="0.35">
      <c r="A717" s="312"/>
    </row>
    <row r="718" spans="1:1" ht="14.25" customHeight="1" x14ac:dyDescent="0.35">
      <c r="A718" s="312"/>
    </row>
    <row r="719" spans="1:1" ht="14.25" customHeight="1" x14ac:dyDescent="0.35">
      <c r="A719" s="312"/>
    </row>
    <row r="720" spans="1:1" ht="14.25" customHeight="1" x14ac:dyDescent="0.35">
      <c r="A720" s="312"/>
    </row>
    <row r="721" spans="1:1" ht="14.25" customHeight="1" x14ac:dyDescent="0.35">
      <c r="A721" s="312"/>
    </row>
    <row r="722" spans="1:1" ht="14.25" customHeight="1" x14ac:dyDescent="0.35">
      <c r="A722" s="312"/>
    </row>
    <row r="723" spans="1:1" ht="14.25" customHeight="1" x14ac:dyDescent="0.35">
      <c r="A723" s="312"/>
    </row>
    <row r="724" spans="1:1" ht="14.25" customHeight="1" x14ac:dyDescent="0.35">
      <c r="A724" s="312"/>
    </row>
    <row r="725" spans="1:1" ht="14.25" customHeight="1" x14ac:dyDescent="0.35">
      <c r="A725" s="312"/>
    </row>
    <row r="726" spans="1:1" ht="14.25" customHeight="1" x14ac:dyDescent="0.35">
      <c r="A726" s="312"/>
    </row>
    <row r="727" spans="1:1" ht="14.25" customHeight="1" x14ac:dyDescent="0.35">
      <c r="A727" s="312"/>
    </row>
    <row r="728" spans="1:1" ht="14.25" customHeight="1" x14ac:dyDescent="0.35">
      <c r="A728" s="312"/>
    </row>
    <row r="729" spans="1:1" ht="14.25" customHeight="1" x14ac:dyDescent="0.35">
      <c r="A729" s="312"/>
    </row>
    <row r="730" spans="1:1" ht="14.25" customHeight="1" x14ac:dyDescent="0.35">
      <c r="A730" s="312"/>
    </row>
    <row r="731" spans="1:1" ht="14.25" customHeight="1" x14ac:dyDescent="0.35">
      <c r="A731" s="312"/>
    </row>
    <row r="732" spans="1:1" ht="14.25" customHeight="1" x14ac:dyDescent="0.35">
      <c r="A732" s="312"/>
    </row>
    <row r="733" spans="1:1" ht="14.25" customHeight="1" x14ac:dyDescent="0.35">
      <c r="A733" s="312"/>
    </row>
    <row r="734" spans="1:1" ht="14.25" customHeight="1" x14ac:dyDescent="0.35">
      <c r="A734" s="312"/>
    </row>
    <row r="735" spans="1:1" ht="14.25" customHeight="1" x14ac:dyDescent="0.35">
      <c r="A735" s="312"/>
    </row>
    <row r="736" spans="1:1" ht="14.25" customHeight="1" x14ac:dyDescent="0.35">
      <c r="A736" s="312"/>
    </row>
    <row r="737" spans="1:1" ht="14.25" customHeight="1" x14ac:dyDescent="0.35">
      <c r="A737" s="312"/>
    </row>
    <row r="738" spans="1:1" ht="14.25" customHeight="1" x14ac:dyDescent="0.35">
      <c r="A738" s="312"/>
    </row>
    <row r="739" spans="1:1" ht="14.25" customHeight="1" x14ac:dyDescent="0.35">
      <c r="A739" s="312"/>
    </row>
    <row r="740" spans="1:1" ht="14.25" customHeight="1" x14ac:dyDescent="0.35">
      <c r="A740" s="312"/>
    </row>
    <row r="741" spans="1:1" ht="14.25" customHeight="1" x14ac:dyDescent="0.35">
      <c r="A741" s="312"/>
    </row>
    <row r="742" spans="1:1" ht="14.25" customHeight="1" x14ac:dyDescent="0.35">
      <c r="A742" s="312"/>
    </row>
    <row r="743" spans="1:1" ht="14.25" customHeight="1" x14ac:dyDescent="0.35">
      <c r="A743" s="312"/>
    </row>
    <row r="744" spans="1:1" ht="14.25" customHeight="1" x14ac:dyDescent="0.35">
      <c r="A744" s="312"/>
    </row>
    <row r="745" spans="1:1" ht="14.25" customHeight="1" x14ac:dyDescent="0.35">
      <c r="A745" s="312"/>
    </row>
    <row r="746" spans="1:1" ht="14.25" customHeight="1" x14ac:dyDescent="0.35">
      <c r="A746" s="312"/>
    </row>
    <row r="747" spans="1:1" ht="14.25" customHeight="1" x14ac:dyDescent="0.35">
      <c r="A747" s="312"/>
    </row>
    <row r="748" spans="1:1" ht="14.25" customHeight="1" x14ac:dyDescent="0.35">
      <c r="A748" s="312"/>
    </row>
    <row r="749" spans="1:1" ht="14.25" customHeight="1" x14ac:dyDescent="0.35">
      <c r="A749" s="312"/>
    </row>
    <row r="750" spans="1:1" ht="14.25" customHeight="1" x14ac:dyDescent="0.35">
      <c r="A750" s="312"/>
    </row>
    <row r="751" spans="1:1" ht="14.25" customHeight="1" x14ac:dyDescent="0.35">
      <c r="A751" s="312"/>
    </row>
    <row r="752" spans="1:1" ht="14.25" customHeight="1" x14ac:dyDescent="0.35">
      <c r="A752" s="312"/>
    </row>
    <row r="753" spans="1:1" ht="14.25" customHeight="1" x14ac:dyDescent="0.35">
      <c r="A753" s="312"/>
    </row>
    <row r="754" spans="1:1" ht="14.25" customHeight="1" x14ac:dyDescent="0.35">
      <c r="A754" s="312"/>
    </row>
    <row r="755" spans="1:1" ht="14.25" customHeight="1" x14ac:dyDescent="0.35">
      <c r="A755" s="312"/>
    </row>
    <row r="756" spans="1:1" ht="14.25" customHeight="1" x14ac:dyDescent="0.35">
      <c r="A756" s="312"/>
    </row>
    <row r="757" spans="1:1" ht="14.25" customHeight="1" x14ac:dyDescent="0.35">
      <c r="A757" s="312"/>
    </row>
    <row r="758" spans="1:1" ht="14.25" customHeight="1" x14ac:dyDescent="0.35">
      <c r="A758" s="312"/>
    </row>
    <row r="759" spans="1:1" ht="14.25" customHeight="1" x14ac:dyDescent="0.35">
      <c r="A759" s="312"/>
    </row>
    <row r="760" spans="1:1" ht="14.25" customHeight="1" x14ac:dyDescent="0.35">
      <c r="A760" s="312"/>
    </row>
    <row r="761" spans="1:1" ht="14.25" customHeight="1" x14ac:dyDescent="0.35">
      <c r="A761" s="312"/>
    </row>
    <row r="762" spans="1:1" ht="14.25" customHeight="1" x14ac:dyDescent="0.35">
      <c r="A762" s="312"/>
    </row>
    <row r="763" spans="1:1" ht="14.25" customHeight="1" x14ac:dyDescent="0.35">
      <c r="A763" s="312"/>
    </row>
    <row r="764" spans="1:1" ht="14.25" customHeight="1" x14ac:dyDescent="0.35">
      <c r="A764" s="312"/>
    </row>
    <row r="765" spans="1:1" ht="14.25" customHeight="1" x14ac:dyDescent="0.35">
      <c r="A765" s="312"/>
    </row>
    <row r="766" spans="1:1" ht="14.25" customHeight="1" x14ac:dyDescent="0.35">
      <c r="A766" s="312"/>
    </row>
    <row r="767" spans="1:1" ht="14.25" customHeight="1" x14ac:dyDescent="0.35">
      <c r="A767" s="312"/>
    </row>
    <row r="768" spans="1:1" ht="14.25" customHeight="1" x14ac:dyDescent="0.35">
      <c r="A768" s="312"/>
    </row>
    <row r="769" spans="1:1" ht="14.25" customHeight="1" x14ac:dyDescent="0.35">
      <c r="A769" s="312"/>
    </row>
    <row r="770" spans="1:1" ht="14.25" customHeight="1" x14ac:dyDescent="0.35">
      <c r="A770" s="312"/>
    </row>
    <row r="771" spans="1:1" ht="14.25" customHeight="1" x14ac:dyDescent="0.35">
      <c r="A771" s="312"/>
    </row>
    <row r="772" spans="1:1" ht="14.25" customHeight="1" x14ac:dyDescent="0.35">
      <c r="A772" s="312"/>
    </row>
    <row r="773" spans="1:1" ht="14.25" customHeight="1" x14ac:dyDescent="0.35">
      <c r="A773" s="312"/>
    </row>
    <row r="774" spans="1:1" ht="14.25" customHeight="1" x14ac:dyDescent="0.35">
      <c r="A774" s="312"/>
    </row>
    <row r="775" spans="1:1" ht="14.25" customHeight="1" x14ac:dyDescent="0.35">
      <c r="A775" s="312"/>
    </row>
    <row r="776" spans="1:1" ht="14.25" customHeight="1" x14ac:dyDescent="0.35">
      <c r="A776" s="312"/>
    </row>
    <row r="777" spans="1:1" ht="14.25" customHeight="1" x14ac:dyDescent="0.35">
      <c r="A777" s="312"/>
    </row>
    <row r="778" spans="1:1" ht="14.25" customHeight="1" x14ac:dyDescent="0.35">
      <c r="A778" s="312"/>
    </row>
    <row r="779" spans="1:1" ht="14.25" customHeight="1" x14ac:dyDescent="0.35">
      <c r="A779" s="312"/>
    </row>
    <row r="780" spans="1:1" ht="14.25" customHeight="1" x14ac:dyDescent="0.35">
      <c r="A780" s="312"/>
    </row>
    <row r="781" spans="1:1" ht="14.25" customHeight="1" x14ac:dyDescent="0.35">
      <c r="A781" s="312"/>
    </row>
    <row r="782" spans="1:1" ht="14.25" customHeight="1" x14ac:dyDescent="0.35">
      <c r="A782" s="312"/>
    </row>
    <row r="783" spans="1:1" ht="14.25" customHeight="1" x14ac:dyDescent="0.35">
      <c r="A783" s="312"/>
    </row>
    <row r="784" spans="1:1" ht="14.25" customHeight="1" x14ac:dyDescent="0.35">
      <c r="A784" s="312"/>
    </row>
    <row r="785" spans="1:1" ht="14.25" customHeight="1" x14ac:dyDescent="0.35">
      <c r="A785" s="312"/>
    </row>
    <row r="786" spans="1:1" ht="14.25" customHeight="1" x14ac:dyDescent="0.35">
      <c r="A786" s="312"/>
    </row>
    <row r="787" spans="1:1" ht="14.25" customHeight="1" x14ac:dyDescent="0.35">
      <c r="A787" s="312"/>
    </row>
    <row r="788" spans="1:1" ht="14.25" customHeight="1" x14ac:dyDescent="0.35">
      <c r="A788" s="312"/>
    </row>
    <row r="789" spans="1:1" ht="14.25" customHeight="1" x14ac:dyDescent="0.35">
      <c r="A789" s="312"/>
    </row>
    <row r="790" spans="1:1" ht="14.25" customHeight="1" x14ac:dyDescent="0.35">
      <c r="A790" s="312"/>
    </row>
    <row r="791" spans="1:1" ht="14.25" customHeight="1" x14ac:dyDescent="0.35">
      <c r="A791" s="312"/>
    </row>
    <row r="792" spans="1:1" ht="14.25" customHeight="1" x14ac:dyDescent="0.35">
      <c r="A792" s="312"/>
    </row>
    <row r="793" spans="1:1" ht="14.25" customHeight="1" x14ac:dyDescent="0.35">
      <c r="A793" s="312"/>
    </row>
    <row r="794" spans="1:1" ht="14.25" customHeight="1" x14ac:dyDescent="0.35">
      <c r="A794" s="312"/>
    </row>
    <row r="795" spans="1:1" ht="14.25" customHeight="1" x14ac:dyDescent="0.35">
      <c r="A795" s="312"/>
    </row>
    <row r="796" spans="1:1" ht="14.25" customHeight="1" x14ac:dyDescent="0.35">
      <c r="A796" s="312"/>
    </row>
    <row r="797" spans="1:1" ht="14.25" customHeight="1" x14ac:dyDescent="0.35">
      <c r="A797" s="312"/>
    </row>
    <row r="798" spans="1:1" ht="14.25" customHeight="1" x14ac:dyDescent="0.35">
      <c r="A798" s="312"/>
    </row>
    <row r="799" spans="1:1" ht="14.25" customHeight="1" x14ac:dyDescent="0.35">
      <c r="A799" s="312"/>
    </row>
    <row r="800" spans="1:1" ht="14.25" customHeight="1" x14ac:dyDescent="0.35">
      <c r="A800" s="312"/>
    </row>
    <row r="801" spans="1:1" ht="14.25" customHeight="1" x14ac:dyDescent="0.35">
      <c r="A801" s="312"/>
    </row>
    <row r="802" spans="1:1" ht="14.25" customHeight="1" x14ac:dyDescent="0.35">
      <c r="A802" s="312"/>
    </row>
    <row r="803" spans="1:1" ht="14.25" customHeight="1" x14ac:dyDescent="0.35">
      <c r="A803" s="312"/>
    </row>
    <row r="804" spans="1:1" ht="14.25" customHeight="1" x14ac:dyDescent="0.35">
      <c r="A804" s="312"/>
    </row>
    <row r="805" spans="1:1" ht="14.25" customHeight="1" x14ac:dyDescent="0.35">
      <c r="A805" s="312"/>
    </row>
    <row r="806" spans="1:1" ht="14.25" customHeight="1" x14ac:dyDescent="0.35">
      <c r="A806" s="312"/>
    </row>
    <row r="807" spans="1:1" ht="14.25" customHeight="1" x14ac:dyDescent="0.35">
      <c r="A807" s="312"/>
    </row>
    <row r="808" spans="1:1" ht="14.25" customHeight="1" x14ac:dyDescent="0.35">
      <c r="A808" s="312"/>
    </row>
    <row r="809" spans="1:1" ht="14.25" customHeight="1" x14ac:dyDescent="0.35">
      <c r="A809" s="312"/>
    </row>
    <row r="810" spans="1:1" ht="14.25" customHeight="1" x14ac:dyDescent="0.35">
      <c r="A810" s="312"/>
    </row>
    <row r="811" spans="1:1" ht="14.25" customHeight="1" x14ac:dyDescent="0.35">
      <c r="A811" s="312"/>
    </row>
    <row r="812" spans="1:1" ht="14.25" customHeight="1" x14ac:dyDescent="0.35">
      <c r="A812" s="312"/>
    </row>
    <row r="813" spans="1:1" ht="14.25" customHeight="1" x14ac:dyDescent="0.35">
      <c r="A813" s="312"/>
    </row>
    <row r="814" spans="1:1" ht="14.25" customHeight="1" x14ac:dyDescent="0.35">
      <c r="A814" s="312"/>
    </row>
    <row r="815" spans="1:1" ht="14.25" customHeight="1" x14ac:dyDescent="0.35">
      <c r="A815" s="312"/>
    </row>
    <row r="816" spans="1:1" ht="14.25" customHeight="1" x14ac:dyDescent="0.35">
      <c r="A816" s="312"/>
    </row>
    <row r="817" spans="1:1" ht="14.25" customHeight="1" x14ac:dyDescent="0.35">
      <c r="A817" s="312"/>
    </row>
    <row r="818" spans="1:1" ht="14.25" customHeight="1" x14ac:dyDescent="0.35">
      <c r="A818" s="312"/>
    </row>
    <row r="819" spans="1:1" ht="14.25" customHeight="1" x14ac:dyDescent="0.35">
      <c r="A819" s="312"/>
    </row>
    <row r="820" spans="1:1" ht="14.25" customHeight="1" x14ac:dyDescent="0.35">
      <c r="A820" s="312"/>
    </row>
    <row r="821" spans="1:1" ht="14.25" customHeight="1" x14ac:dyDescent="0.35">
      <c r="A821" s="312"/>
    </row>
    <row r="822" spans="1:1" ht="14.25" customHeight="1" x14ac:dyDescent="0.35">
      <c r="A822" s="312"/>
    </row>
    <row r="823" spans="1:1" ht="14.25" customHeight="1" x14ac:dyDescent="0.35">
      <c r="A823" s="312"/>
    </row>
    <row r="824" spans="1:1" ht="14.25" customHeight="1" x14ac:dyDescent="0.35">
      <c r="A824" s="312"/>
    </row>
    <row r="825" spans="1:1" ht="14.25" customHeight="1" x14ac:dyDescent="0.35">
      <c r="A825" s="312"/>
    </row>
    <row r="826" spans="1:1" ht="14.25" customHeight="1" x14ac:dyDescent="0.35">
      <c r="A826" s="312"/>
    </row>
    <row r="827" spans="1:1" ht="14.25" customHeight="1" x14ac:dyDescent="0.35">
      <c r="A827" s="312"/>
    </row>
    <row r="828" spans="1:1" ht="14.25" customHeight="1" x14ac:dyDescent="0.35">
      <c r="A828" s="312"/>
    </row>
    <row r="829" spans="1:1" ht="14.25" customHeight="1" x14ac:dyDescent="0.35">
      <c r="A829" s="312"/>
    </row>
    <row r="830" spans="1:1" ht="14.25" customHeight="1" x14ac:dyDescent="0.35">
      <c r="A830" s="312"/>
    </row>
    <row r="831" spans="1:1" ht="14.25" customHeight="1" x14ac:dyDescent="0.35">
      <c r="A831" s="312"/>
    </row>
    <row r="832" spans="1:1" ht="14.25" customHeight="1" x14ac:dyDescent="0.35">
      <c r="A832" s="312"/>
    </row>
    <row r="833" spans="1:1" ht="14.25" customHeight="1" x14ac:dyDescent="0.35">
      <c r="A833" s="312"/>
    </row>
    <row r="834" spans="1:1" ht="14.25" customHeight="1" x14ac:dyDescent="0.35">
      <c r="A834" s="312"/>
    </row>
    <row r="835" spans="1:1" ht="14.25" customHeight="1" x14ac:dyDescent="0.35">
      <c r="A835" s="312"/>
    </row>
    <row r="836" spans="1:1" ht="14.25" customHeight="1" x14ac:dyDescent="0.35">
      <c r="A836" s="312"/>
    </row>
    <row r="837" spans="1:1" ht="14.25" customHeight="1" x14ac:dyDescent="0.35">
      <c r="A837" s="312"/>
    </row>
    <row r="838" spans="1:1" ht="14.25" customHeight="1" x14ac:dyDescent="0.35">
      <c r="A838" s="312"/>
    </row>
    <row r="839" spans="1:1" ht="14.25" customHeight="1" x14ac:dyDescent="0.35">
      <c r="A839" s="312"/>
    </row>
    <row r="840" spans="1:1" ht="14.25" customHeight="1" x14ac:dyDescent="0.35">
      <c r="A840" s="312"/>
    </row>
    <row r="841" spans="1:1" ht="14.25" customHeight="1" x14ac:dyDescent="0.35">
      <c r="A841" s="312"/>
    </row>
    <row r="842" spans="1:1" ht="14.25" customHeight="1" x14ac:dyDescent="0.35">
      <c r="A842" s="312"/>
    </row>
    <row r="843" spans="1:1" ht="14.25" customHeight="1" x14ac:dyDescent="0.35">
      <c r="A843" s="312"/>
    </row>
    <row r="844" spans="1:1" ht="14.25" customHeight="1" x14ac:dyDescent="0.35">
      <c r="A844" s="312"/>
    </row>
    <row r="845" spans="1:1" ht="14.25" customHeight="1" x14ac:dyDescent="0.35">
      <c r="A845" s="312"/>
    </row>
    <row r="846" spans="1:1" ht="14.25" customHeight="1" x14ac:dyDescent="0.35">
      <c r="A846" s="312"/>
    </row>
    <row r="847" spans="1:1" ht="14.25" customHeight="1" x14ac:dyDescent="0.35">
      <c r="A847" s="312"/>
    </row>
    <row r="848" spans="1:1" ht="14.25" customHeight="1" x14ac:dyDescent="0.35">
      <c r="A848" s="312"/>
    </row>
    <row r="849" spans="1:1" ht="14.25" customHeight="1" x14ac:dyDescent="0.35">
      <c r="A849" s="312"/>
    </row>
    <row r="850" spans="1:1" ht="14.25" customHeight="1" x14ac:dyDescent="0.35">
      <c r="A850" s="312"/>
    </row>
    <row r="851" spans="1:1" ht="14.25" customHeight="1" x14ac:dyDescent="0.35">
      <c r="A851" s="312"/>
    </row>
    <row r="852" spans="1:1" ht="14.25" customHeight="1" x14ac:dyDescent="0.35">
      <c r="A852" s="312"/>
    </row>
    <row r="853" spans="1:1" ht="14.25" customHeight="1" x14ac:dyDescent="0.35">
      <c r="A853" s="312"/>
    </row>
    <row r="854" spans="1:1" ht="14.25" customHeight="1" x14ac:dyDescent="0.35">
      <c r="A854" s="312"/>
    </row>
    <row r="855" spans="1:1" ht="14.25" customHeight="1" x14ac:dyDescent="0.35">
      <c r="A855" s="312"/>
    </row>
    <row r="856" spans="1:1" ht="14.25" customHeight="1" x14ac:dyDescent="0.35">
      <c r="A856" s="312"/>
    </row>
    <row r="857" spans="1:1" ht="14.25" customHeight="1" x14ac:dyDescent="0.35">
      <c r="A857" s="312"/>
    </row>
    <row r="858" spans="1:1" ht="14.25" customHeight="1" x14ac:dyDescent="0.35">
      <c r="A858" s="312"/>
    </row>
    <row r="859" spans="1:1" ht="14.25" customHeight="1" x14ac:dyDescent="0.35">
      <c r="A859" s="312"/>
    </row>
    <row r="860" spans="1:1" ht="14.25" customHeight="1" x14ac:dyDescent="0.35">
      <c r="A860" s="312"/>
    </row>
    <row r="861" spans="1:1" ht="14.25" customHeight="1" x14ac:dyDescent="0.35">
      <c r="A861" s="312"/>
    </row>
    <row r="862" spans="1:1" ht="14.25" customHeight="1" x14ac:dyDescent="0.35">
      <c r="A862" s="312"/>
    </row>
    <row r="863" spans="1:1" ht="14.25" customHeight="1" x14ac:dyDescent="0.35">
      <c r="A863" s="312"/>
    </row>
    <row r="864" spans="1:1" ht="14.25" customHeight="1" x14ac:dyDescent="0.35">
      <c r="A864" s="312"/>
    </row>
    <row r="865" spans="1:1" ht="14.25" customHeight="1" x14ac:dyDescent="0.35">
      <c r="A865" s="312"/>
    </row>
    <row r="866" spans="1:1" ht="14.25" customHeight="1" x14ac:dyDescent="0.35">
      <c r="A866" s="312"/>
    </row>
    <row r="867" spans="1:1" ht="14.25" customHeight="1" x14ac:dyDescent="0.35">
      <c r="A867" s="312"/>
    </row>
    <row r="868" spans="1:1" ht="14.25" customHeight="1" x14ac:dyDescent="0.35">
      <c r="A868" s="312"/>
    </row>
    <row r="869" spans="1:1" ht="14.25" customHeight="1" x14ac:dyDescent="0.35">
      <c r="A869" s="312"/>
    </row>
    <row r="870" spans="1:1" ht="14.25" customHeight="1" x14ac:dyDescent="0.35">
      <c r="A870" s="312"/>
    </row>
    <row r="871" spans="1:1" ht="14.25" customHeight="1" x14ac:dyDescent="0.35">
      <c r="A871" s="312"/>
    </row>
    <row r="872" spans="1:1" ht="14.25" customHeight="1" x14ac:dyDescent="0.35">
      <c r="A872" s="312"/>
    </row>
    <row r="873" spans="1:1" ht="14.25" customHeight="1" x14ac:dyDescent="0.35">
      <c r="A873" s="312"/>
    </row>
    <row r="874" spans="1:1" ht="14.25" customHeight="1" x14ac:dyDescent="0.35">
      <c r="A874" s="312"/>
    </row>
    <row r="875" spans="1:1" ht="14.25" customHeight="1" x14ac:dyDescent="0.35">
      <c r="A875" s="312"/>
    </row>
    <row r="876" spans="1:1" ht="14.25" customHeight="1" x14ac:dyDescent="0.35">
      <c r="A876" s="312"/>
    </row>
    <row r="877" spans="1:1" ht="14.25" customHeight="1" x14ac:dyDescent="0.35">
      <c r="A877" s="312"/>
    </row>
    <row r="878" spans="1:1" ht="14.25" customHeight="1" x14ac:dyDescent="0.35">
      <c r="A878" s="312"/>
    </row>
    <row r="879" spans="1:1" ht="14.25" customHeight="1" x14ac:dyDescent="0.35">
      <c r="A879" s="312"/>
    </row>
    <row r="880" spans="1:1" ht="14.25" customHeight="1" x14ac:dyDescent="0.35">
      <c r="A880" s="312"/>
    </row>
    <row r="881" spans="1:1" ht="14.25" customHeight="1" x14ac:dyDescent="0.35">
      <c r="A881" s="312"/>
    </row>
    <row r="882" spans="1:1" ht="14.25" customHeight="1" x14ac:dyDescent="0.35">
      <c r="A882" s="312"/>
    </row>
    <row r="883" spans="1:1" ht="14.25" customHeight="1" x14ac:dyDescent="0.35">
      <c r="A883" s="312"/>
    </row>
    <row r="884" spans="1:1" ht="14.25" customHeight="1" x14ac:dyDescent="0.35">
      <c r="A884" s="312"/>
    </row>
    <row r="885" spans="1:1" ht="14.25" customHeight="1" x14ac:dyDescent="0.35">
      <c r="A885" s="312"/>
    </row>
    <row r="886" spans="1:1" ht="14.25" customHeight="1" x14ac:dyDescent="0.35">
      <c r="A886" s="312"/>
    </row>
    <row r="887" spans="1:1" ht="14.25" customHeight="1" x14ac:dyDescent="0.35">
      <c r="A887" s="312"/>
    </row>
    <row r="888" spans="1:1" ht="14.25" customHeight="1" x14ac:dyDescent="0.35">
      <c r="A888" s="312"/>
    </row>
    <row r="889" spans="1:1" ht="14.25" customHeight="1" x14ac:dyDescent="0.35">
      <c r="A889" s="312"/>
    </row>
    <row r="890" spans="1:1" ht="14.25" customHeight="1" x14ac:dyDescent="0.35">
      <c r="A890" s="312"/>
    </row>
    <row r="891" spans="1:1" ht="14.25" customHeight="1" x14ac:dyDescent="0.35">
      <c r="A891" s="312"/>
    </row>
    <row r="892" spans="1:1" ht="14.25" customHeight="1" x14ac:dyDescent="0.35">
      <c r="A892" s="312"/>
    </row>
    <row r="893" spans="1:1" ht="14.25" customHeight="1" x14ac:dyDescent="0.35">
      <c r="A893" s="312"/>
    </row>
    <row r="894" spans="1:1" ht="14.25" customHeight="1" x14ac:dyDescent="0.35">
      <c r="A894" s="312"/>
    </row>
    <row r="895" spans="1:1" ht="14.25" customHeight="1" x14ac:dyDescent="0.35">
      <c r="A895" s="312"/>
    </row>
    <row r="896" spans="1:1" ht="14.25" customHeight="1" x14ac:dyDescent="0.35">
      <c r="A896" s="312"/>
    </row>
    <row r="897" spans="1:1" ht="14.25" customHeight="1" x14ac:dyDescent="0.35">
      <c r="A897" s="312"/>
    </row>
    <row r="898" spans="1:1" ht="14.25" customHeight="1" x14ac:dyDescent="0.35">
      <c r="A898" s="312"/>
    </row>
    <row r="899" spans="1:1" ht="14.25" customHeight="1" x14ac:dyDescent="0.35">
      <c r="A899" s="312"/>
    </row>
    <row r="900" spans="1:1" ht="14.25" customHeight="1" x14ac:dyDescent="0.35">
      <c r="A900" s="312"/>
    </row>
    <row r="901" spans="1:1" ht="14.25" customHeight="1" x14ac:dyDescent="0.35">
      <c r="A901" s="312"/>
    </row>
    <row r="902" spans="1:1" ht="14.25" customHeight="1" x14ac:dyDescent="0.35">
      <c r="A902" s="312"/>
    </row>
    <row r="903" spans="1:1" ht="14.25" customHeight="1" x14ac:dyDescent="0.35">
      <c r="A903" s="312"/>
    </row>
    <row r="904" spans="1:1" ht="14.25" customHeight="1" x14ac:dyDescent="0.35">
      <c r="A904" s="312"/>
    </row>
    <row r="905" spans="1:1" ht="14.25" customHeight="1" x14ac:dyDescent="0.35">
      <c r="A905" s="312"/>
    </row>
    <row r="906" spans="1:1" ht="14.25" customHeight="1" x14ac:dyDescent="0.35">
      <c r="A906" s="312"/>
    </row>
    <row r="907" spans="1:1" ht="14.25" customHeight="1" x14ac:dyDescent="0.35">
      <c r="A907" s="312"/>
    </row>
    <row r="908" spans="1:1" ht="14.25" customHeight="1" x14ac:dyDescent="0.35">
      <c r="A908" s="312"/>
    </row>
    <row r="909" spans="1:1" ht="14.25" customHeight="1" x14ac:dyDescent="0.35">
      <c r="A909" s="312"/>
    </row>
    <row r="910" spans="1:1" ht="14.25" customHeight="1" x14ac:dyDescent="0.35">
      <c r="A910" s="312"/>
    </row>
    <row r="911" spans="1:1" ht="14.25" customHeight="1" x14ac:dyDescent="0.35">
      <c r="A911" s="312"/>
    </row>
    <row r="912" spans="1:1" ht="14.25" customHeight="1" x14ac:dyDescent="0.35">
      <c r="A912" s="312"/>
    </row>
    <row r="913" spans="1:1" ht="14.25" customHeight="1" x14ac:dyDescent="0.35">
      <c r="A913" s="312"/>
    </row>
    <row r="914" spans="1:1" ht="14.25" customHeight="1" x14ac:dyDescent="0.35">
      <c r="A914" s="312"/>
    </row>
    <row r="915" spans="1:1" ht="14.25" customHeight="1" x14ac:dyDescent="0.35">
      <c r="A915" s="312"/>
    </row>
    <row r="916" spans="1:1" ht="14.25" customHeight="1" x14ac:dyDescent="0.35">
      <c r="A916" s="312"/>
    </row>
    <row r="917" spans="1:1" ht="14.25" customHeight="1" x14ac:dyDescent="0.35">
      <c r="A917" s="312"/>
    </row>
    <row r="918" spans="1:1" ht="14.25" customHeight="1" x14ac:dyDescent="0.35">
      <c r="A918" s="312"/>
    </row>
    <row r="919" spans="1:1" ht="14.25" customHeight="1" x14ac:dyDescent="0.35">
      <c r="A919" s="312"/>
    </row>
    <row r="920" spans="1:1" ht="14.25" customHeight="1" x14ac:dyDescent="0.35">
      <c r="A920" s="312"/>
    </row>
    <row r="921" spans="1:1" ht="14.25" customHeight="1" x14ac:dyDescent="0.35">
      <c r="A921" s="312"/>
    </row>
    <row r="922" spans="1:1" ht="14.25" customHeight="1" x14ac:dyDescent="0.35">
      <c r="A922" s="312"/>
    </row>
    <row r="923" spans="1:1" ht="14.25" customHeight="1" x14ac:dyDescent="0.35">
      <c r="A923" s="312"/>
    </row>
    <row r="924" spans="1:1" ht="14.25" customHeight="1" x14ac:dyDescent="0.35">
      <c r="A924" s="312"/>
    </row>
    <row r="925" spans="1:1" ht="14.25" customHeight="1" x14ac:dyDescent="0.35">
      <c r="A925" s="312"/>
    </row>
    <row r="926" spans="1:1" ht="14.25" customHeight="1" x14ac:dyDescent="0.35">
      <c r="A926" s="312"/>
    </row>
    <row r="927" spans="1:1" ht="14.25" customHeight="1" x14ac:dyDescent="0.35">
      <c r="A927" s="312"/>
    </row>
    <row r="928" spans="1:1" ht="14.25" customHeight="1" x14ac:dyDescent="0.35">
      <c r="A928" s="312"/>
    </row>
    <row r="929" spans="1:1" ht="14.25" customHeight="1" x14ac:dyDescent="0.35">
      <c r="A929" s="312"/>
    </row>
    <row r="930" spans="1:1" ht="14.25" customHeight="1" x14ac:dyDescent="0.35">
      <c r="A930" s="312"/>
    </row>
    <row r="931" spans="1:1" ht="14.25" customHeight="1" x14ac:dyDescent="0.35">
      <c r="A931" s="312"/>
    </row>
    <row r="932" spans="1:1" ht="14.25" customHeight="1" x14ac:dyDescent="0.35">
      <c r="A932" s="312"/>
    </row>
    <row r="933" spans="1:1" ht="14.25" customHeight="1" x14ac:dyDescent="0.35">
      <c r="A933" s="312"/>
    </row>
    <row r="934" spans="1:1" ht="14.25" customHeight="1" x14ac:dyDescent="0.35">
      <c r="A934" s="312"/>
    </row>
    <row r="935" spans="1:1" ht="14.25" customHeight="1" x14ac:dyDescent="0.35">
      <c r="A935" s="312"/>
    </row>
    <row r="936" spans="1:1" ht="14.25" customHeight="1" x14ac:dyDescent="0.35">
      <c r="A936" s="312"/>
    </row>
    <row r="937" spans="1:1" ht="14.25" customHeight="1" x14ac:dyDescent="0.35">
      <c r="A937" s="312"/>
    </row>
    <row r="938" spans="1:1" ht="14.25" customHeight="1" x14ac:dyDescent="0.35">
      <c r="A938" s="312"/>
    </row>
    <row r="939" spans="1:1" ht="14.25" customHeight="1" x14ac:dyDescent="0.35">
      <c r="A939" s="312"/>
    </row>
    <row r="940" spans="1:1" ht="14.25" customHeight="1" x14ac:dyDescent="0.35">
      <c r="A940" s="312"/>
    </row>
    <row r="941" spans="1:1" ht="14.25" customHeight="1" x14ac:dyDescent="0.35">
      <c r="A941" s="312"/>
    </row>
    <row r="942" spans="1:1" ht="14.25" customHeight="1" x14ac:dyDescent="0.35">
      <c r="A942" s="312"/>
    </row>
    <row r="943" spans="1:1" ht="14.25" customHeight="1" x14ac:dyDescent="0.35">
      <c r="A943" s="312"/>
    </row>
    <row r="944" spans="1:1" ht="14.25" customHeight="1" x14ac:dyDescent="0.35">
      <c r="A944" s="312"/>
    </row>
    <row r="945" spans="1:1" ht="14.25" customHeight="1" x14ac:dyDescent="0.35">
      <c r="A945" s="312"/>
    </row>
    <row r="946" spans="1:1" ht="14.25" customHeight="1" x14ac:dyDescent="0.35">
      <c r="A946" s="312"/>
    </row>
    <row r="947" spans="1:1" ht="14.25" customHeight="1" x14ac:dyDescent="0.35">
      <c r="A947" s="312"/>
    </row>
    <row r="948" spans="1:1" ht="14.25" customHeight="1" x14ac:dyDescent="0.35">
      <c r="A948" s="312"/>
    </row>
    <row r="949" spans="1:1" ht="14.25" customHeight="1" x14ac:dyDescent="0.35">
      <c r="A949" s="312"/>
    </row>
    <row r="950" spans="1:1" ht="14.25" customHeight="1" x14ac:dyDescent="0.35">
      <c r="A950" s="312"/>
    </row>
    <row r="951" spans="1:1" ht="14.25" customHeight="1" x14ac:dyDescent="0.35">
      <c r="A951" s="312"/>
    </row>
    <row r="952" spans="1:1" ht="14.25" customHeight="1" x14ac:dyDescent="0.35">
      <c r="A952" s="312"/>
    </row>
    <row r="953" spans="1:1" ht="14.25" customHeight="1" x14ac:dyDescent="0.35">
      <c r="A953" s="312"/>
    </row>
    <row r="954" spans="1:1" ht="14.25" customHeight="1" x14ac:dyDescent="0.35">
      <c r="A954" s="312"/>
    </row>
    <row r="955" spans="1:1" ht="14.25" customHeight="1" x14ac:dyDescent="0.35">
      <c r="A955" s="312"/>
    </row>
    <row r="956" spans="1:1" ht="14.25" customHeight="1" x14ac:dyDescent="0.35">
      <c r="A956" s="312"/>
    </row>
    <row r="957" spans="1:1" ht="14.25" customHeight="1" x14ac:dyDescent="0.35">
      <c r="A957" s="312"/>
    </row>
    <row r="958" spans="1:1" ht="14.25" customHeight="1" x14ac:dyDescent="0.35">
      <c r="A958" s="312"/>
    </row>
    <row r="959" spans="1:1" ht="14.25" customHeight="1" x14ac:dyDescent="0.35">
      <c r="A959" s="312"/>
    </row>
    <row r="960" spans="1:1" ht="14.25" customHeight="1" x14ac:dyDescent="0.35">
      <c r="A960" s="312"/>
    </row>
    <row r="961" spans="1:1" ht="14.25" customHeight="1" x14ac:dyDescent="0.35">
      <c r="A961" s="312"/>
    </row>
    <row r="962" spans="1:1" ht="14.25" customHeight="1" x14ac:dyDescent="0.35">
      <c r="A962" s="312"/>
    </row>
    <row r="963" spans="1:1" ht="14.25" customHeight="1" x14ac:dyDescent="0.35">
      <c r="A963" s="312"/>
    </row>
    <row r="964" spans="1:1" ht="14.25" customHeight="1" x14ac:dyDescent="0.35">
      <c r="A964" s="312"/>
    </row>
    <row r="965" spans="1:1" ht="14.25" customHeight="1" x14ac:dyDescent="0.35">
      <c r="A965" s="312"/>
    </row>
    <row r="966" spans="1:1" ht="14.25" customHeight="1" x14ac:dyDescent="0.35">
      <c r="A966" s="312"/>
    </row>
    <row r="967" spans="1:1" ht="14.25" customHeight="1" x14ac:dyDescent="0.35">
      <c r="A967" s="312"/>
    </row>
    <row r="968" spans="1:1" ht="14.25" customHeight="1" x14ac:dyDescent="0.35">
      <c r="A968" s="312"/>
    </row>
    <row r="969" spans="1:1" ht="14.25" customHeight="1" x14ac:dyDescent="0.35">
      <c r="A969" s="312"/>
    </row>
    <row r="970" spans="1:1" ht="14.25" customHeight="1" x14ac:dyDescent="0.35">
      <c r="A970" s="312"/>
    </row>
    <row r="971" spans="1:1" ht="14.25" customHeight="1" x14ac:dyDescent="0.35">
      <c r="A971" s="312"/>
    </row>
    <row r="972" spans="1:1" ht="14.25" customHeight="1" x14ac:dyDescent="0.35">
      <c r="A972" s="312"/>
    </row>
    <row r="973" spans="1:1" ht="14.25" customHeight="1" x14ac:dyDescent="0.35">
      <c r="A973" s="312"/>
    </row>
    <row r="974" spans="1:1" ht="14.25" customHeight="1" x14ac:dyDescent="0.35">
      <c r="A974" s="312"/>
    </row>
    <row r="975" spans="1:1" ht="14.25" customHeight="1" x14ac:dyDescent="0.35">
      <c r="A975" s="312"/>
    </row>
    <row r="976" spans="1:1" ht="14.25" customHeight="1" x14ac:dyDescent="0.35">
      <c r="A976" s="312"/>
    </row>
    <row r="977" spans="1:1" ht="14.25" customHeight="1" x14ac:dyDescent="0.35">
      <c r="A977" s="312"/>
    </row>
    <row r="978" spans="1:1" ht="14.25" customHeight="1" x14ac:dyDescent="0.35">
      <c r="A978" s="312"/>
    </row>
    <row r="979" spans="1:1" ht="14.25" customHeight="1" x14ac:dyDescent="0.35">
      <c r="A979" s="312"/>
    </row>
    <row r="980" spans="1:1" ht="14.25" customHeight="1" x14ac:dyDescent="0.35">
      <c r="A980" s="312"/>
    </row>
    <row r="981" spans="1:1" ht="14.25" customHeight="1" x14ac:dyDescent="0.35">
      <c r="A981" s="312"/>
    </row>
    <row r="982" spans="1:1" ht="14.25" customHeight="1" x14ac:dyDescent="0.35">
      <c r="A982" s="312"/>
    </row>
    <row r="983" spans="1:1" ht="14.25" customHeight="1" x14ac:dyDescent="0.35">
      <c r="A983" s="312"/>
    </row>
    <row r="984" spans="1:1" ht="14.25" customHeight="1" x14ac:dyDescent="0.35">
      <c r="A984" s="312"/>
    </row>
    <row r="985" spans="1:1" ht="14.25" customHeight="1" x14ac:dyDescent="0.35">
      <c r="A985" s="312"/>
    </row>
    <row r="986" spans="1:1" ht="14.25" customHeight="1" x14ac:dyDescent="0.35">
      <c r="A986" s="312"/>
    </row>
    <row r="987" spans="1:1" ht="14.25" customHeight="1" x14ac:dyDescent="0.35">
      <c r="A987" s="312"/>
    </row>
    <row r="988" spans="1:1" ht="14.25" customHeight="1" x14ac:dyDescent="0.35">
      <c r="A988" s="312"/>
    </row>
    <row r="989" spans="1:1" ht="14.25" customHeight="1" x14ac:dyDescent="0.35">
      <c r="A989" s="312"/>
    </row>
    <row r="990" spans="1:1" ht="14.25" customHeight="1" x14ac:dyDescent="0.35">
      <c r="A990" s="312"/>
    </row>
    <row r="991" spans="1:1" ht="14.25" customHeight="1" x14ac:dyDescent="0.35">
      <c r="A991" s="312"/>
    </row>
    <row r="992" spans="1:1" ht="14.25" customHeight="1" x14ac:dyDescent="0.35">
      <c r="A992" s="312"/>
    </row>
    <row r="993" spans="1:1" ht="14.25" customHeight="1" x14ac:dyDescent="0.35">
      <c r="A993" s="312"/>
    </row>
    <row r="994" spans="1:1" ht="14.25" customHeight="1" x14ac:dyDescent="0.35">
      <c r="A994" s="312"/>
    </row>
    <row r="995" spans="1:1" ht="14.25" customHeight="1" x14ac:dyDescent="0.35">
      <c r="A995" s="312"/>
    </row>
    <row r="996" spans="1:1" ht="14.25" customHeight="1" x14ac:dyDescent="0.35">
      <c r="A996" s="312"/>
    </row>
    <row r="997" spans="1:1" ht="14.25" customHeight="1" x14ac:dyDescent="0.35">
      <c r="A997" s="312"/>
    </row>
    <row r="998" spans="1:1" ht="14.25" customHeight="1" x14ac:dyDescent="0.35">
      <c r="A998" s="312"/>
    </row>
    <row r="999" spans="1:1" ht="14.25" customHeight="1" x14ac:dyDescent="0.35">
      <c r="A999" s="312"/>
    </row>
    <row r="1000" spans="1:1" ht="14.25" customHeight="1" x14ac:dyDescent="0.35">
      <c r="A1000" s="312"/>
    </row>
  </sheetData>
  <mergeCells count="5">
    <mergeCell ref="A2:E2"/>
    <mergeCell ref="E4:E6"/>
    <mergeCell ref="C39:D41"/>
    <mergeCell ref="E39:G39"/>
    <mergeCell ref="B42:B4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1.KLASTER MANAJEMEN 080925 </vt:lpstr>
      <vt:lpstr>2.KLASTER IBU ANAK 080925</vt:lpstr>
      <vt:lpstr>3.KLASTER DEWASA LANSIA 080925</vt:lpstr>
      <vt:lpstr>4.KLASTER P2 KESLING 080925</vt:lpstr>
      <vt:lpstr>5. LINTAS KLASTER 080925 </vt:lpstr>
      <vt:lpstr>TOTAL NILAI KINERJA 1 TAHUN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Software Solution</cp:lastModifiedBy>
  <dcterms:created xsi:type="dcterms:W3CDTF">2017-03-01T03:22:00Z</dcterms:created>
  <dcterms:modified xsi:type="dcterms:W3CDTF">2026-01-13T04:59:12Z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436B154DCEFE48D88CBEED7B0CDD7407_13</vt:lpwstr>
  </property>
  <property fmtid="{D5CDD505-2E9C-101B-9397-08002B2CF9AE}" pid="3" name="KSOProductBuildVer">
    <vt:lpwstr>1033-12.2.0.22549</vt:lpwstr>
  </property>
</Properties>
</file>