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Puskesmas Janti\Documents\data C\Hendy\document hendy\SPM\"/>
    </mc:Choice>
  </mc:AlternateContent>
  <xr:revisionPtr revIDLastSave="0" documentId="13_ncr:1_{E137C1F2-2B4E-4AB0-9F75-446C30F820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Jan" sheetId="7" r:id="rId1"/>
    <sheet name="Feb" sheetId="8" r:id="rId2"/>
    <sheet name="Maret" sheetId="10" r:id="rId3"/>
    <sheet name="April" sheetId="11" r:id="rId4"/>
    <sheet name="Mei" sheetId="12" r:id="rId5"/>
    <sheet name="Juni" sheetId="13" r:id="rId6"/>
    <sheet name="Juli" sheetId="14" r:id="rId7"/>
    <sheet name="AGUST" sheetId="15" r:id="rId8"/>
    <sheet name="SEPTEMBER" sheetId="16" r:id="rId9"/>
    <sheet name="OKTOBER" sheetId="17" r:id="rId10"/>
    <sheet name="NOVEMBER" sheetId="18" r:id="rId11"/>
    <sheet name="DESEMBER" sheetId="19" r:id="rId12"/>
  </sheets>
  <definedNames>
    <definedName name="_xlnm.Print_Area" localSheetId="7">AGUST!$A$1:$J$36</definedName>
    <definedName name="_xlnm.Print_Area" localSheetId="3">April!$A$1:$J$36</definedName>
    <definedName name="_xlnm.Print_Area" localSheetId="11">DESEMBER!$A$1:$J$36</definedName>
    <definedName name="_xlnm.Print_Area" localSheetId="1">Feb!$A$1:$J$36</definedName>
    <definedName name="_xlnm.Print_Area" localSheetId="0">Jan!$A$1:$J$36</definedName>
    <definedName name="_xlnm.Print_Area" localSheetId="6">Juli!$A$1:$J$36</definedName>
    <definedName name="_xlnm.Print_Area" localSheetId="5">Juni!$A$1:$J$36</definedName>
    <definedName name="_xlnm.Print_Area" localSheetId="2">Maret!$A$1:$K$36</definedName>
    <definedName name="_xlnm.Print_Area" localSheetId="4">Mei!$A$1:$J$36</definedName>
    <definedName name="_xlnm.Print_Area" localSheetId="10">NOVEMBER!$A$1:$J$36</definedName>
    <definedName name="_xlnm.Print_Area" localSheetId="9">OKTOBER!$A$1:$J$36</definedName>
    <definedName name="_xlnm.Print_Area" localSheetId="8">SEPTEMBER!$A$1:$J$36</definedName>
  </definedNames>
  <calcPr calcId="191029"/>
</workbook>
</file>

<file path=xl/calcChain.xml><?xml version="1.0" encoding="utf-8"?>
<calcChain xmlns="http://schemas.openxmlformats.org/spreadsheetml/2006/main">
  <c r="H21" i="19" l="1"/>
  <c r="J21" i="19" s="1"/>
  <c r="H20" i="19"/>
  <c r="J20" i="19" s="1"/>
  <c r="H19" i="19"/>
  <c r="J19" i="19" s="1"/>
  <c r="H18" i="19"/>
  <c r="J18" i="19" s="1"/>
  <c r="H21" i="18"/>
  <c r="J21" i="18" s="1"/>
  <c r="H20" i="18"/>
  <c r="J20" i="18" s="1"/>
  <c r="H19" i="18"/>
  <c r="J19" i="18" s="1"/>
  <c r="H18" i="18"/>
  <c r="J18" i="18" s="1"/>
  <c r="H21" i="17"/>
  <c r="J21" i="17" s="1"/>
  <c r="H20" i="17"/>
  <c r="J20" i="17" s="1"/>
  <c r="H19" i="17"/>
  <c r="J19" i="17" s="1"/>
  <c r="H18" i="17"/>
  <c r="J18" i="17" s="1"/>
  <c r="J21" i="16"/>
  <c r="H21" i="16"/>
  <c r="H20" i="16"/>
  <c r="J20" i="16" s="1"/>
  <c r="H19" i="16"/>
  <c r="J19" i="16" s="1"/>
  <c r="H18" i="16"/>
  <c r="J18" i="16" s="1"/>
  <c r="H21" i="15"/>
  <c r="J21" i="15" s="1"/>
  <c r="H20" i="15"/>
  <c r="J20" i="15" s="1"/>
  <c r="H19" i="15"/>
  <c r="J19" i="15" s="1"/>
  <c r="H18" i="15"/>
  <c r="J18" i="15" s="1"/>
  <c r="H21" i="14"/>
  <c r="J21" i="14" s="1"/>
  <c r="H20" i="14"/>
  <c r="J20" i="14" s="1"/>
  <c r="H19" i="14"/>
  <c r="J19" i="14" s="1"/>
  <c r="H18" i="14"/>
  <c r="J18" i="14" s="1"/>
  <c r="H21" i="13"/>
  <c r="J21" i="13" s="1"/>
  <c r="H20" i="13"/>
  <c r="J20" i="13" s="1"/>
  <c r="J19" i="13"/>
  <c r="H19" i="13"/>
  <c r="H18" i="13"/>
  <c r="J18" i="13" s="1"/>
  <c r="H21" i="12"/>
  <c r="J21" i="12" s="1"/>
  <c r="H20" i="12"/>
  <c r="J20" i="12" s="1"/>
  <c r="J19" i="12"/>
  <c r="H19" i="12"/>
  <c r="H18" i="12"/>
  <c r="J18" i="12" s="1"/>
  <c r="J21" i="11"/>
  <c r="H21" i="11"/>
  <c r="H20" i="11"/>
  <c r="J20" i="11" s="1"/>
  <c r="H19" i="11"/>
  <c r="J19" i="11" s="1"/>
  <c r="H18" i="11"/>
  <c r="J18" i="11" s="1"/>
  <c r="G22" i="17"/>
  <c r="H22" i="10"/>
  <c r="J22" i="10" s="1"/>
  <c r="H21" i="10"/>
  <c r="J21" i="10" s="1"/>
  <c r="H20" i="10"/>
  <c r="J20" i="10" s="1"/>
  <c r="H19" i="10"/>
  <c r="J19" i="10" s="1"/>
  <c r="H18" i="10"/>
  <c r="J18" i="10" s="1"/>
  <c r="G29" i="17"/>
  <c r="G27" i="17"/>
  <c r="H27" i="8"/>
  <c r="J27" i="8" s="1"/>
  <c r="G26" i="17"/>
  <c r="G25" i="17"/>
  <c r="H25" i="8"/>
  <c r="J25" i="8" s="1"/>
  <c r="G24" i="17"/>
  <c r="H24" i="8"/>
  <c r="J24" i="8" s="1"/>
  <c r="G23" i="17"/>
  <c r="H23" i="8"/>
  <c r="J23" i="8" s="1"/>
  <c r="J22" i="8"/>
  <c r="H22" i="8"/>
  <c r="H21" i="8"/>
  <c r="J21" i="8" s="1"/>
  <c r="H20" i="8"/>
  <c r="J20" i="8" s="1"/>
  <c r="H19" i="8"/>
  <c r="J19" i="8" s="1"/>
  <c r="H18" i="8"/>
  <c r="J18" i="8" s="1"/>
  <c r="H29" i="7"/>
  <c r="J29" i="7" s="1"/>
  <c r="H28" i="7"/>
  <c r="J28" i="7" s="1"/>
  <c r="H27" i="7"/>
  <c r="J27" i="7" s="1"/>
  <c r="H26" i="7"/>
  <c r="J26" i="7" s="1"/>
  <c r="H25" i="7"/>
  <c r="J25" i="7" s="1"/>
  <c r="H24" i="7"/>
  <c r="J24" i="7" s="1"/>
  <c r="H23" i="7"/>
  <c r="J23" i="7" s="1"/>
  <c r="H22" i="7"/>
  <c r="J22" i="7" s="1"/>
  <c r="H21" i="7"/>
  <c r="J21" i="7" s="1"/>
  <c r="H20" i="7"/>
  <c r="J20" i="7" s="1"/>
  <c r="H19" i="7"/>
  <c r="J19" i="7" s="1"/>
  <c r="H18" i="7"/>
  <c r="J18" i="7" s="1"/>
  <c r="H26" i="8" l="1"/>
  <c r="J26" i="8" s="1"/>
  <c r="H28" i="8"/>
  <c r="J28" i="8" s="1"/>
  <c r="H29" i="8"/>
  <c r="J29" i="8" s="1"/>
  <c r="G28" i="17"/>
  <c r="H28" i="10" l="1"/>
  <c r="J28" i="10" s="1"/>
  <c r="H22" i="11"/>
  <c r="J22" i="11" s="1"/>
  <c r="H23" i="10"/>
  <c r="J23" i="10" s="1"/>
  <c r="H29" i="10"/>
  <c r="J29" i="10" s="1"/>
  <c r="H24" i="10"/>
  <c r="J24" i="10" s="1"/>
  <c r="H26" i="10"/>
  <c r="J26" i="10" s="1"/>
  <c r="H27" i="10"/>
  <c r="J27" i="10" s="1"/>
  <c r="H25" i="10"/>
  <c r="J25" i="10" s="1"/>
  <c r="H25" i="11" l="1"/>
  <c r="J25" i="11" s="1"/>
  <c r="H29" i="11"/>
  <c r="J29" i="11" s="1"/>
  <c r="H27" i="11"/>
  <c r="J27" i="11" s="1"/>
  <c r="H22" i="12"/>
  <c r="J22" i="12" s="1"/>
  <c r="H24" i="11"/>
  <c r="J24" i="11" s="1"/>
  <c r="H28" i="11"/>
  <c r="J28" i="11" s="1"/>
  <c r="H23" i="11"/>
  <c r="J23" i="11" s="1"/>
  <c r="H26" i="11"/>
  <c r="J26" i="11" s="1"/>
  <c r="H28" i="12" l="1"/>
  <c r="J28" i="12" s="1"/>
  <c r="H29" i="12"/>
  <c r="J29" i="12" s="1"/>
  <c r="H22" i="13"/>
  <c r="J22" i="13" s="1"/>
  <c r="H27" i="12"/>
  <c r="J27" i="12" s="1"/>
  <c r="H24" i="12"/>
  <c r="J24" i="12" s="1"/>
  <c r="H25" i="12"/>
  <c r="J25" i="12" s="1"/>
  <c r="H26" i="12"/>
  <c r="J26" i="12" s="1"/>
  <c r="H23" i="12"/>
  <c r="J23" i="12" s="1"/>
  <c r="H26" i="13" l="1"/>
  <c r="J26" i="13" s="1"/>
  <c r="H23" i="13"/>
  <c r="J23" i="13" s="1"/>
  <c r="H22" i="14"/>
  <c r="J22" i="14" s="1"/>
  <c r="H29" i="13"/>
  <c r="J29" i="13" s="1"/>
  <c r="H27" i="13"/>
  <c r="J27" i="13" s="1"/>
  <c r="H28" i="13"/>
  <c r="J28" i="13" s="1"/>
  <c r="H25" i="13"/>
  <c r="J25" i="13" s="1"/>
  <c r="H24" i="13"/>
  <c r="J24" i="13" s="1"/>
  <c r="H22" i="15" l="1"/>
  <c r="J22" i="15" s="1"/>
  <c r="H24" i="14"/>
  <c r="J24" i="14" s="1"/>
  <c r="H29" i="14"/>
  <c r="J29" i="14" s="1"/>
  <c r="H28" i="14"/>
  <c r="J28" i="14" s="1"/>
  <c r="H25" i="14"/>
  <c r="J25" i="14" s="1"/>
  <c r="H27" i="14"/>
  <c r="J27" i="14" s="1"/>
  <c r="H26" i="14"/>
  <c r="J26" i="14" s="1"/>
  <c r="H23" i="14"/>
  <c r="J23" i="14" s="1"/>
  <c r="F22" i="17" l="1"/>
  <c r="H22" i="16"/>
  <c r="J22" i="16" s="1"/>
  <c r="H24" i="15"/>
  <c r="J24" i="15" s="1"/>
  <c r="H25" i="15"/>
  <c r="J25" i="15" s="1"/>
  <c r="H28" i="15"/>
  <c r="J28" i="15" s="1"/>
  <c r="H26" i="15"/>
  <c r="J26" i="15" s="1"/>
  <c r="H29" i="15"/>
  <c r="J29" i="15" s="1"/>
  <c r="H27" i="15"/>
  <c r="J27" i="15" s="1"/>
  <c r="H23" i="15"/>
  <c r="J23" i="15" s="1"/>
  <c r="H22" i="17" l="1"/>
  <c r="J22" i="17" s="1"/>
  <c r="H26" i="16"/>
  <c r="J26" i="16" s="1"/>
  <c r="F26" i="17"/>
  <c r="H23" i="16"/>
  <c r="J23" i="16" s="1"/>
  <c r="F23" i="17"/>
  <c r="H27" i="16"/>
  <c r="J27" i="16" s="1"/>
  <c r="F27" i="17"/>
  <c r="F24" i="17"/>
  <c r="H24" i="16"/>
  <c r="J24" i="16" s="1"/>
  <c r="H29" i="16"/>
  <c r="J29" i="16" s="1"/>
  <c r="F29" i="17"/>
  <c r="H28" i="16"/>
  <c r="J28" i="16" s="1"/>
  <c r="F28" i="17"/>
  <c r="H25" i="16"/>
  <c r="J25" i="16" s="1"/>
  <c r="F25" i="17"/>
  <c r="H22" i="19" l="1"/>
  <c r="J22" i="19" s="1"/>
  <c r="H22" i="18"/>
  <c r="J22" i="18" s="1"/>
  <c r="H27" i="17"/>
  <c r="J27" i="17" s="1"/>
  <c r="H23" i="17"/>
  <c r="J23" i="17" s="1"/>
  <c r="H29" i="17"/>
  <c r="J29" i="17" s="1"/>
  <c r="H26" i="17"/>
  <c r="J26" i="17" s="1"/>
  <c r="H24" i="17"/>
  <c r="J24" i="17" s="1"/>
  <c r="H28" i="17"/>
  <c r="J28" i="17" s="1"/>
  <c r="H25" i="17"/>
  <c r="J25" i="17" s="1"/>
  <c r="H25" i="18" l="1"/>
  <c r="J25" i="18" s="1"/>
  <c r="H25" i="19"/>
  <c r="J25" i="19" s="1"/>
  <c r="H23" i="19"/>
  <c r="J23" i="19" s="1"/>
  <c r="H23" i="18"/>
  <c r="J23" i="18" s="1"/>
  <c r="H24" i="18"/>
  <c r="J24" i="18" s="1"/>
  <c r="H24" i="19"/>
  <c r="J24" i="19" s="1"/>
  <c r="H27" i="19"/>
  <c r="J27" i="19" s="1"/>
  <c r="H27" i="18"/>
  <c r="J27" i="18" s="1"/>
  <c r="H26" i="18"/>
  <c r="J26" i="18" s="1"/>
  <c r="H26" i="19"/>
  <c r="J26" i="19" s="1"/>
  <c r="H29" i="19"/>
  <c r="J29" i="19" s="1"/>
  <c r="H29" i="18"/>
  <c r="J29" i="18" s="1"/>
  <c r="H28" i="18"/>
  <c r="J28" i="18" s="1"/>
  <c r="H28" i="19"/>
  <c r="J28" i="19" s="1"/>
</calcChain>
</file>

<file path=xl/sharedStrings.xml><?xml version="1.0" encoding="utf-8"?>
<sst xmlns="http://schemas.openxmlformats.org/spreadsheetml/2006/main" count="568" uniqueCount="71">
  <si>
    <t>SASARAN JAMINAN KESEHATAN NASIONAL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</si>
  <si>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</si>
  <si>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</si>
  <si>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</si>
  <si>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</si>
  <si>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</si>
  <si>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</si>
  <si>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</si>
  <si>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</si>
  <si>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</si>
  <si>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</si>
  <si>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</si>
  <si>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</si>
  <si>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</si>
  <si>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</si>
  <si>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</si>
  <si>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</si>
  <si>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</si>
  <si>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</si>
  <si>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</si>
  <si>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</si>
  <si>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</si>
  <si>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</si>
  <si>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</si>
  <si>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</si>
  <si>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</si>
  <si>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</si>
  <si>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</si>
  <si>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</si>
  <si>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</si>
  <si>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</si>
  <si>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</si>
  <si>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</si>
  <si>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</si>
  <si>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</si>
  <si>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</si>
  <si>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</si>
  <si>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</si>
  <si>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</si>
  <si>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</si>
  <si>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KEPALA  PUSKESMAS JANTI</t>
  </si>
  <si>
    <t>A. n.Kepala Puskesmas Janti</t>
  </si>
  <si>
    <t xml:space="preserve">         KaSubag Tata Usaha</t>
  </si>
  <si>
    <t>Endang Listyowati, S.Kep.Ns,M.MKes</t>
  </si>
  <si>
    <t>NIP.19670921 198812 2 001</t>
  </si>
  <si>
    <t>ERIKA PRAWIDA, SKM</t>
  </si>
  <si>
    <t>NIP.19850310 201001 2 038</t>
  </si>
  <si>
    <t>Malang, 3 November 2023</t>
  </si>
  <si>
    <t>Malang, 3 Februari 2024</t>
  </si>
  <si>
    <t>BULAN : JANUARI TAHUN 2024</t>
  </si>
  <si>
    <t>Malang,  3 Maret 2024</t>
  </si>
  <si>
    <t>BULAN : FEBRUARI TAHUN 2024</t>
  </si>
  <si>
    <t>BULAN : MARET TAHUN 2024</t>
  </si>
  <si>
    <t>Malang, 03 April 2024</t>
  </si>
  <si>
    <t>Malang, 3 Mei 2024</t>
  </si>
  <si>
    <t>BULAN : APRIL TAHUN 2024</t>
  </si>
  <si>
    <t>BULAN : MEI TAHUN 2024</t>
  </si>
  <si>
    <t>Malang,  3 Juni 2024</t>
  </si>
  <si>
    <t>Malang, 3 Juli 2024</t>
  </si>
  <si>
    <t>BULAN : JUNI   TAHUN 2024</t>
  </si>
  <si>
    <t>BULAN : JULI  TAHUN 2024</t>
  </si>
  <si>
    <t>Malang, 3 Agustus 2024</t>
  </si>
  <si>
    <t>BULAN : AGUSTUS  TAHUN 2024</t>
  </si>
  <si>
    <t>Malang, 5 September 2024</t>
  </si>
  <si>
    <t>BULAN : SEPTEMBER  TAHUN 2024</t>
  </si>
  <si>
    <t>Malang,  3 Oktober 2024</t>
  </si>
  <si>
    <t>BULAN : OKTOBER  TAHUN 2024</t>
  </si>
  <si>
    <t>BULAN : NOVEMBER  TAHUN 2024</t>
  </si>
  <si>
    <t>Malang, 3 Desember 2024</t>
  </si>
  <si>
    <t>BULAN : DESEMBER  TAHUN 2024</t>
  </si>
  <si>
    <t>Malang, 3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</si>
</sst>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0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color theme="1"/>
      <name val="Calibri"/>
      <charset val="134"/>
    </font>
    <font>
      <sz val="12"/>
      <color theme="0"/>
      <name val="Calibri"/>
      <charset val="134"/>
      <scheme val="minor"/>
    </font>
    <font>
      <sz val="12"/>
      <color rgb="FF1F1F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1" fillId="0" borderId="2" xfId="0" applyFont="1" applyBorder="1"/>
    <xf numFmtId="0" fontId="7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15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3" fontId="1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view="pageBreakPreview" topLeftCell="A10" zoomScale="85" zoomScaleNormal="85" workbookViewId="0">
      <selection activeCell="G18" sqref="G18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0" width="9.140625" style="2"/>
    <col min="11" max="11" width="19.5703125" style="2" customWidth="1"/>
    <col min="12" max="16384" width="9.140625" style="2"/>
  </cols>
  <sheetData>
    <row r="1" spans="1:18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8" ht="18.75">
      <c r="A2" s="100" t="s">
        <v>49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8">
      <c r="K4" s="38"/>
      <c r="L4" s="39"/>
      <c r="M4" s="39"/>
      <c r="N4" s="39"/>
      <c r="O4" s="39"/>
      <c r="P4" s="57"/>
      <c r="Q4" s="40"/>
      <c r="R4" s="40"/>
    </row>
    <row r="5" spans="1:18" s="1" customFormat="1" ht="18.75">
      <c r="A5" s="101" t="s">
        <v>1</v>
      </c>
      <c r="B5" s="101"/>
      <c r="C5" s="101"/>
      <c r="D5" s="101"/>
      <c r="E5" s="101"/>
      <c r="F5" s="3"/>
      <c r="G5" s="3"/>
      <c r="K5" s="35"/>
      <c r="L5" s="40"/>
      <c r="M5" s="40"/>
      <c r="N5" s="40"/>
      <c r="O5" s="40"/>
      <c r="P5" s="58"/>
      <c r="Q5" s="59"/>
      <c r="R5" s="59"/>
    </row>
    <row r="6" spans="1:18" ht="15.75">
      <c r="B6" s="4"/>
      <c r="C6" s="4"/>
      <c r="E6" s="4"/>
      <c r="F6" s="4"/>
      <c r="G6" s="4"/>
      <c r="K6" s="35"/>
      <c r="L6" s="1"/>
      <c r="M6" s="1"/>
      <c r="N6" s="1"/>
      <c r="O6" s="41"/>
      <c r="P6" s="41"/>
      <c r="Q6" s="59"/>
      <c r="R6" s="59"/>
    </row>
    <row r="7" spans="1:18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K7" s="1"/>
      <c r="L7" s="1"/>
      <c r="M7" s="1"/>
      <c r="N7" s="1"/>
      <c r="O7" s="42"/>
      <c r="P7" s="60"/>
      <c r="Q7" s="59"/>
      <c r="R7" s="59"/>
    </row>
    <row r="8" spans="1:18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K8" s="1"/>
      <c r="L8" s="1"/>
      <c r="M8" s="1"/>
      <c r="N8" s="1"/>
      <c r="O8" s="42"/>
      <c r="P8" s="60"/>
      <c r="Q8" s="59"/>
      <c r="R8" s="59"/>
    </row>
    <row r="9" spans="1:18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4"/>
      <c r="L9" s="1"/>
      <c r="M9" s="1"/>
      <c r="N9" s="1"/>
      <c r="O9" s="42"/>
      <c r="P9" s="60"/>
      <c r="Q9" s="59"/>
      <c r="R9" s="59"/>
    </row>
    <row r="10" spans="1:18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8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8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8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8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8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8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1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1" ht="40.5" customHeight="1">
      <c r="A18" s="20"/>
      <c r="B18" s="6">
        <v>1</v>
      </c>
      <c r="C18" s="83" t="s">
        <v>28</v>
      </c>
      <c r="D18" s="84"/>
      <c r="E18" s="85"/>
      <c r="F18" s="21">
        <v>0</v>
      </c>
      <c r="G18" s="118">
        <v>95</v>
      </c>
      <c r="H18" s="6">
        <f>F18+G18</f>
        <v>95</v>
      </c>
      <c r="I18" s="6">
        <v>1258</v>
      </c>
      <c r="J18" s="47">
        <f>H18/I18*100</f>
        <v>7.5516693163751993</v>
      </c>
    </row>
    <row r="19" spans="1:11" ht="40.5" customHeight="1">
      <c r="A19" s="22"/>
      <c r="B19" s="6">
        <v>2</v>
      </c>
      <c r="C19" s="83" t="s">
        <v>29</v>
      </c>
      <c r="D19" s="84"/>
      <c r="E19" s="85"/>
      <c r="F19" s="21">
        <v>0</v>
      </c>
      <c r="G19" s="6">
        <v>83</v>
      </c>
      <c r="H19" s="6">
        <f>F19+G19</f>
        <v>83</v>
      </c>
      <c r="I19" s="6">
        <v>1202</v>
      </c>
      <c r="J19" s="47">
        <f t="shared" ref="J19:J29" si="0">H19/I19*100</f>
        <v>6.9051580698835267</v>
      </c>
    </row>
    <row r="20" spans="1:11" ht="40.5" customHeight="1">
      <c r="A20" s="22"/>
      <c r="B20" s="6">
        <v>3</v>
      </c>
      <c r="C20" s="86" t="s">
        <v>30</v>
      </c>
      <c r="D20" s="86"/>
      <c r="E20" s="86"/>
      <c r="F20" s="21">
        <v>36</v>
      </c>
      <c r="G20" s="6">
        <v>42</v>
      </c>
      <c r="H20" s="6">
        <f>F20+G20</f>
        <v>78</v>
      </c>
      <c r="I20" s="6">
        <v>1145</v>
      </c>
      <c r="J20" s="47">
        <f t="shared" si="0"/>
        <v>6.8122270742358078</v>
      </c>
    </row>
    <row r="21" spans="1:11" ht="40.5" customHeight="1">
      <c r="A21" s="22"/>
      <c r="B21" s="6">
        <v>4</v>
      </c>
      <c r="C21" s="83" t="s">
        <v>31</v>
      </c>
      <c r="D21" s="84"/>
      <c r="E21" s="85"/>
      <c r="F21" s="6">
        <v>146</v>
      </c>
      <c r="G21" s="6">
        <v>138</v>
      </c>
      <c r="H21" s="6">
        <f t="shared" ref="H21:H29" si="1">F21+G21</f>
        <v>284</v>
      </c>
      <c r="I21" s="6">
        <v>4216</v>
      </c>
      <c r="J21" s="47">
        <f t="shared" si="0"/>
        <v>6.7362428842504745</v>
      </c>
    </row>
    <row r="22" spans="1:11" ht="40.5" customHeight="1">
      <c r="A22" s="22"/>
      <c r="B22" s="6">
        <v>5</v>
      </c>
      <c r="C22" s="86" t="s">
        <v>32</v>
      </c>
      <c r="D22" s="86"/>
      <c r="E22" s="86"/>
      <c r="F22" s="6">
        <v>0</v>
      </c>
      <c r="G22" s="6">
        <v>0</v>
      </c>
      <c r="H22" s="6">
        <f t="shared" si="1"/>
        <v>0</v>
      </c>
      <c r="I22" s="6">
        <v>8970</v>
      </c>
      <c r="J22" s="47">
        <f t="shared" si="0"/>
        <v>0</v>
      </c>
    </row>
    <row r="23" spans="1:11" ht="40.5" customHeight="1">
      <c r="A23" s="22"/>
      <c r="B23" s="23">
        <v>6</v>
      </c>
      <c r="C23" s="83" t="s">
        <v>33</v>
      </c>
      <c r="D23" s="84"/>
      <c r="E23" s="85"/>
      <c r="F23" s="6">
        <v>1688</v>
      </c>
      <c r="G23" s="6">
        <v>2924</v>
      </c>
      <c r="H23" s="6">
        <f t="shared" si="1"/>
        <v>4612</v>
      </c>
      <c r="I23" s="6">
        <v>55353</v>
      </c>
      <c r="J23" s="47">
        <f t="shared" si="0"/>
        <v>8.3319783932216875</v>
      </c>
    </row>
    <row r="24" spans="1:11" ht="40.5" customHeight="1">
      <c r="A24" s="22"/>
      <c r="B24" s="6">
        <v>7</v>
      </c>
      <c r="C24" s="86" t="s">
        <v>34</v>
      </c>
      <c r="D24" s="86"/>
      <c r="E24" s="86"/>
      <c r="F24" s="6">
        <v>125</v>
      </c>
      <c r="G24" s="6">
        <v>225</v>
      </c>
      <c r="H24" s="6">
        <f t="shared" si="1"/>
        <v>350</v>
      </c>
      <c r="I24" s="48">
        <v>10499</v>
      </c>
      <c r="J24" s="47">
        <f t="shared" si="0"/>
        <v>3.3336508238879894</v>
      </c>
    </row>
    <row r="25" spans="1:11" ht="40.5" customHeight="1">
      <c r="A25" s="22"/>
      <c r="B25" s="6">
        <v>8</v>
      </c>
      <c r="C25" s="83" t="s">
        <v>35</v>
      </c>
      <c r="D25" s="84"/>
      <c r="E25" s="85"/>
      <c r="F25" s="6">
        <v>609</v>
      </c>
      <c r="G25" s="6">
        <v>1141</v>
      </c>
      <c r="H25" s="6">
        <f t="shared" si="1"/>
        <v>1750</v>
      </c>
      <c r="I25" s="48">
        <v>21007</v>
      </c>
      <c r="J25" s="47">
        <f t="shared" si="0"/>
        <v>8.3305564811729411</v>
      </c>
    </row>
    <row r="26" spans="1:11" ht="40.5" customHeight="1">
      <c r="A26" s="22"/>
      <c r="B26" s="6">
        <v>9</v>
      </c>
      <c r="C26" s="86" t="s">
        <v>36</v>
      </c>
      <c r="D26" s="86"/>
      <c r="E26" s="86"/>
      <c r="F26" s="6">
        <v>71</v>
      </c>
      <c r="G26" s="6">
        <v>140</v>
      </c>
      <c r="H26" s="6">
        <f t="shared" si="1"/>
        <v>211</v>
      </c>
      <c r="I26" s="48">
        <v>1896</v>
      </c>
      <c r="J26" s="47">
        <f t="shared" si="0"/>
        <v>11.128691983122362</v>
      </c>
    </row>
    <row r="27" spans="1:11" ht="40.5" customHeight="1">
      <c r="A27" s="22"/>
      <c r="B27" s="6">
        <v>10</v>
      </c>
      <c r="C27" s="86" t="s">
        <v>37</v>
      </c>
      <c r="D27" s="86"/>
      <c r="E27" s="86"/>
      <c r="F27" s="6">
        <v>9</v>
      </c>
      <c r="G27" s="6">
        <v>6</v>
      </c>
      <c r="H27" s="6">
        <f t="shared" si="1"/>
        <v>15</v>
      </c>
      <c r="I27" s="6">
        <v>150</v>
      </c>
      <c r="J27" s="47">
        <f t="shared" si="0"/>
        <v>10</v>
      </c>
    </row>
    <row r="28" spans="1:11" ht="40.5" customHeight="1">
      <c r="A28" s="22"/>
      <c r="B28" s="6">
        <v>11</v>
      </c>
      <c r="C28" s="86" t="s">
        <v>38</v>
      </c>
      <c r="D28" s="86"/>
      <c r="E28" s="86"/>
      <c r="F28" s="6">
        <v>65</v>
      </c>
      <c r="G28" s="6">
        <v>73</v>
      </c>
      <c r="H28" s="6">
        <f t="shared" si="1"/>
        <v>138</v>
      </c>
      <c r="I28" s="6">
        <v>1652</v>
      </c>
      <c r="J28" s="47">
        <f t="shared" si="0"/>
        <v>8.3535108958837778</v>
      </c>
    </row>
    <row r="29" spans="1:11" ht="79.5" customHeight="1">
      <c r="A29" s="24"/>
      <c r="B29" s="6">
        <v>12</v>
      </c>
      <c r="C29" s="86" t="s">
        <v>39</v>
      </c>
      <c r="D29" s="86"/>
      <c r="E29" s="86"/>
      <c r="F29" s="6">
        <v>5</v>
      </c>
      <c r="G29" s="45">
        <v>87</v>
      </c>
      <c r="H29" s="6">
        <f t="shared" si="1"/>
        <v>92</v>
      </c>
      <c r="I29" s="51">
        <v>900</v>
      </c>
      <c r="J29" s="47">
        <f t="shared" si="0"/>
        <v>10.222222222222223</v>
      </c>
    </row>
    <row r="30" spans="1:11" ht="15" customHeight="1">
      <c r="B30" s="25"/>
      <c r="C30" s="25"/>
    </row>
    <row r="31" spans="1:11">
      <c r="G31" s="26" t="s">
        <v>48</v>
      </c>
      <c r="H31" s="27"/>
    </row>
    <row r="32" spans="1:11" ht="19.5" customHeight="1">
      <c r="G32" s="68" t="s">
        <v>40</v>
      </c>
      <c r="H32" s="68"/>
      <c r="I32" s="68"/>
      <c r="K32" s="49" t="s">
        <v>41</v>
      </c>
    </row>
    <row r="33" spans="1:11" ht="18" customHeight="1">
      <c r="G33" s="29"/>
      <c r="H33" s="30"/>
      <c r="I33" s="29"/>
      <c r="K33" s="30" t="s">
        <v>42</v>
      </c>
    </row>
    <row r="34" spans="1:11" ht="15.75">
      <c r="G34" s="29"/>
      <c r="H34" s="30"/>
      <c r="I34" s="29"/>
      <c r="K34" s="29"/>
    </row>
    <row r="35" spans="1:11" ht="15.75">
      <c r="G35" s="28" t="s">
        <v>43</v>
      </c>
      <c r="H35" s="28"/>
      <c r="I35" s="28"/>
      <c r="K35" s="29"/>
    </row>
    <row r="36" spans="1:11" ht="18.75" customHeight="1">
      <c r="G36" s="69" t="s">
        <v>44</v>
      </c>
      <c r="H36" s="69"/>
      <c r="I36" s="69"/>
      <c r="K36" s="52" t="s">
        <v>45</v>
      </c>
    </row>
    <row r="37" spans="1:11" ht="15.75">
      <c r="H37" s="3"/>
      <c r="I37" s="3"/>
      <c r="K37" s="52" t="s">
        <v>46</v>
      </c>
    </row>
    <row r="38" spans="1:11" ht="38.25" customHeight="1">
      <c r="A38" s="22"/>
    </row>
    <row r="39" spans="1:11" ht="33" customHeight="1">
      <c r="A39" s="32"/>
      <c r="B39" s="33"/>
      <c r="C39" s="70"/>
      <c r="D39" s="70"/>
      <c r="E39" s="70"/>
      <c r="F39" s="33"/>
      <c r="G39" s="34"/>
      <c r="H39" s="34"/>
      <c r="I39" s="53"/>
    </row>
    <row r="40" spans="1:11" ht="37.5" customHeight="1">
      <c r="A40" s="35"/>
      <c r="B40" s="1"/>
      <c r="C40" s="36"/>
      <c r="F40" s="35"/>
      <c r="G40" s="35"/>
      <c r="H40" s="35"/>
      <c r="I40" s="35"/>
      <c r="J40" s="35"/>
    </row>
    <row r="41" spans="1:11" ht="37.5" customHeight="1">
      <c r="C41" s="36"/>
      <c r="F41" s="35"/>
      <c r="G41" s="35"/>
      <c r="H41" s="35"/>
      <c r="I41" s="35"/>
      <c r="J41" s="55"/>
      <c r="K41" s="56"/>
    </row>
    <row r="42" spans="1:11" ht="15.75">
      <c r="K42" s="56"/>
    </row>
    <row r="45" spans="1:11">
      <c r="C45" s="37"/>
    </row>
    <row r="46" spans="1:11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10000" scale="75" orientation="portrait" r:id="rId1"/>
  <rowBreaks count="1" manualBreakCount="1">
    <brk id="37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6"/>
  <sheetViews>
    <sheetView view="pageBreakPreview" topLeftCell="A10" zoomScale="70" zoomScaleNormal="85" workbookViewId="0">
      <selection activeCell="F12" sqref="F12:J12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66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9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9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9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>
        <v>0</v>
      </c>
      <c r="G18" s="6">
        <v>1007</v>
      </c>
      <c r="H18" s="6">
        <f t="shared" ref="H18:H29" si="0">F18+G18</f>
        <v>1007</v>
      </c>
      <c r="I18" s="6">
        <v>1258</v>
      </c>
      <c r="J18" s="47">
        <f>H18/I18*100</f>
        <v>80.047694753577105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>
        <v>0</v>
      </c>
      <c r="G19" s="6">
        <v>906</v>
      </c>
      <c r="H19" s="6">
        <f t="shared" si="0"/>
        <v>906</v>
      </c>
      <c r="I19" s="6">
        <v>1202</v>
      </c>
      <c r="J19" s="47">
        <f>H19/I19*100</f>
        <v>75.374376039933438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>
        <v>426</v>
      </c>
      <c r="G20" s="6">
        <v>446</v>
      </c>
      <c r="H20" s="6">
        <f t="shared" si="0"/>
        <v>872</v>
      </c>
      <c r="I20" s="6">
        <v>1145</v>
      </c>
      <c r="J20" s="47">
        <f t="shared" ref="J20:J29" si="1">H20/I20*100</f>
        <v>76.157205240174676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21">
        <v>1607</v>
      </c>
      <c r="G21" s="6">
        <v>1636</v>
      </c>
      <c r="H21" s="6">
        <f t="shared" si="0"/>
        <v>3243</v>
      </c>
      <c r="I21" s="6">
        <v>4216</v>
      </c>
      <c r="J21" s="47">
        <f t="shared" si="1"/>
        <v>76.921252371916509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21">
        <f>SEPTEMBER!F22+1297</f>
        <v>1297</v>
      </c>
      <c r="G22" s="6">
        <f>SEPTEMBER!G22+1209</f>
        <v>1209</v>
      </c>
      <c r="H22" s="6">
        <f t="shared" si="0"/>
        <v>2506</v>
      </c>
      <c r="I22" s="6">
        <v>8970</v>
      </c>
      <c r="J22" s="47">
        <f t="shared" si="1"/>
        <v>27.937569676700114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21">
        <f>SEPTEMBER!F23+1434</f>
        <v>1434</v>
      </c>
      <c r="G23" s="6">
        <f>SEPTEMBER!G23+3095</f>
        <v>3095</v>
      </c>
      <c r="H23" s="6">
        <f t="shared" si="0"/>
        <v>4529</v>
      </c>
      <c r="I23" s="6">
        <v>55353</v>
      </c>
      <c r="J23" s="47">
        <f t="shared" si="1"/>
        <v>8.1820316875327439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21">
        <f>SEPTEMBER!F24+489</f>
        <v>489</v>
      </c>
      <c r="G24" s="6">
        <f>SEPTEMBER!G24+705</f>
        <v>705</v>
      </c>
      <c r="H24" s="6">
        <f t="shared" si="0"/>
        <v>1194</v>
      </c>
      <c r="I24" s="48">
        <v>10499</v>
      </c>
      <c r="J24" s="47">
        <f t="shared" si="1"/>
        <v>11.372511667777884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21">
        <f>SEPTEMBER!F25+772</f>
        <v>772</v>
      </c>
      <c r="G25" s="6">
        <f>SEPTEMBER!G25+879</f>
        <v>879</v>
      </c>
      <c r="H25" s="6">
        <f t="shared" si="0"/>
        <v>1651</v>
      </c>
      <c r="I25" s="48">
        <v>21007</v>
      </c>
      <c r="J25" s="47">
        <f t="shared" si="1"/>
        <v>7.8592850002380157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21">
        <f>SEPTEMBER!F26+49</f>
        <v>49</v>
      </c>
      <c r="G26" s="6">
        <f>SEPTEMBER!G26+67</f>
        <v>67</v>
      </c>
      <c r="H26" s="6">
        <f t="shared" si="0"/>
        <v>116</v>
      </c>
      <c r="I26" s="48">
        <v>1896</v>
      </c>
      <c r="J26" s="47">
        <f t="shared" si="1"/>
        <v>6.1181434599156121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21">
        <f>SEPTEMBER!F27+5</f>
        <v>5</v>
      </c>
      <c r="G27" s="6">
        <f>SEPTEMBER!G27+2</f>
        <v>2</v>
      </c>
      <c r="H27" s="6">
        <f t="shared" si="0"/>
        <v>7</v>
      </c>
      <c r="I27" s="6">
        <v>150</v>
      </c>
      <c r="J27" s="47">
        <f t="shared" si="1"/>
        <v>4.666666666666667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21">
        <f>SEPTEMBER!F28+38</f>
        <v>38</v>
      </c>
      <c r="G28" s="21">
        <f>SEPTEMBER!G28+64</f>
        <v>64</v>
      </c>
      <c r="H28" s="6">
        <f t="shared" si="0"/>
        <v>102</v>
      </c>
      <c r="I28" s="6">
        <v>1652</v>
      </c>
      <c r="J28" s="47">
        <f t="shared" si="1"/>
        <v>6.1743341404358354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21">
        <f>SEPTEMBER!F29+49</f>
        <v>49</v>
      </c>
      <c r="G29" s="6">
        <f>SEPTEMBER!G29+81</f>
        <v>81</v>
      </c>
      <c r="H29" s="6">
        <f t="shared" si="0"/>
        <v>130</v>
      </c>
      <c r="I29" s="51">
        <v>900</v>
      </c>
      <c r="J29" s="47">
        <f t="shared" si="1"/>
        <v>14.444444444444443</v>
      </c>
      <c r="L29" s="31"/>
    </row>
    <row r="30" spans="1:12" ht="14.25" customHeight="1">
      <c r="B30" s="25"/>
      <c r="C30" s="25"/>
      <c r="L30" s="52"/>
    </row>
    <row r="31" spans="1:12">
      <c r="G31" s="26" t="s">
        <v>47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14" scale="75" orientation="portrait" r:id="rId1"/>
  <rowBreaks count="1" manualBreakCount="1">
    <brk id="38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6"/>
  <sheetViews>
    <sheetView view="pageBreakPreview" topLeftCell="A26" zoomScale="70" zoomScaleNormal="85" workbookViewId="0">
      <selection activeCell="G32" sqref="G32:I32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67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17" t="s">
        <v>4</v>
      </c>
      <c r="G7" s="117"/>
      <c r="H7" s="117"/>
      <c r="I7" s="117"/>
      <c r="J7" s="117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16" t="s">
        <v>6</v>
      </c>
      <c r="C8" s="116"/>
      <c r="D8" s="116"/>
      <c r="E8" s="116"/>
      <c r="F8" s="117"/>
      <c r="G8" s="117"/>
      <c r="H8" s="117"/>
      <c r="I8" s="117"/>
      <c r="J8" s="117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112"/>
      <c r="B9" s="6">
        <v>1</v>
      </c>
      <c r="C9" s="87" t="s">
        <v>7</v>
      </c>
      <c r="D9" s="87"/>
      <c r="E9" s="87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112"/>
      <c r="B10" s="6" t="s">
        <v>8</v>
      </c>
      <c r="C10" s="87" t="s">
        <v>9</v>
      </c>
      <c r="D10" s="87"/>
      <c r="E10" s="87"/>
      <c r="F10" s="115"/>
      <c r="G10" s="115"/>
      <c r="H10" s="115"/>
      <c r="I10" s="115"/>
      <c r="J10" s="115"/>
    </row>
    <row r="11" spans="1:19" ht="24" customHeight="1">
      <c r="A11" s="112"/>
      <c r="B11" s="6" t="s">
        <v>10</v>
      </c>
      <c r="C11" s="87" t="s">
        <v>11</v>
      </c>
      <c r="D11" s="87"/>
      <c r="E11" s="87"/>
      <c r="F11" s="113"/>
      <c r="G11" s="113"/>
      <c r="H11" s="113"/>
      <c r="I11" s="113"/>
      <c r="J11" s="113"/>
      <c r="K11" s="46"/>
    </row>
    <row r="12" spans="1:19" ht="24" customHeight="1">
      <c r="A12" s="112"/>
      <c r="B12" s="6" t="s">
        <v>12</v>
      </c>
      <c r="C12" s="87" t="s">
        <v>13</v>
      </c>
      <c r="D12" s="87"/>
      <c r="E12" s="87"/>
      <c r="F12" s="113"/>
      <c r="G12" s="113"/>
      <c r="H12" s="113"/>
      <c r="I12" s="113"/>
      <c r="J12" s="113"/>
    </row>
    <row r="13" spans="1:19" ht="24" customHeight="1">
      <c r="A13" s="112"/>
      <c r="B13" s="6">
        <v>5</v>
      </c>
      <c r="C13" s="9" t="s">
        <v>14</v>
      </c>
      <c r="D13" s="9"/>
      <c r="E13" s="9"/>
      <c r="F13" s="114"/>
      <c r="G13" s="114"/>
      <c r="H13" s="114"/>
      <c r="I13" s="114"/>
      <c r="J13" s="114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61"/>
      <c r="G18" s="62"/>
      <c r="H18" s="62">
        <f t="shared" ref="H18:H29" si="0">F18+G18</f>
        <v>0</v>
      </c>
      <c r="I18" s="6">
        <v>1258</v>
      </c>
      <c r="J18" s="63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61"/>
      <c r="G19" s="62"/>
      <c r="H19" s="62">
        <f t="shared" si="0"/>
        <v>0</v>
      </c>
      <c r="I19" s="6">
        <v>1202</v>
      </c>
      <c r="J19" s="63">
        <f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61"/>
      <c r="G20" s="62"/>
      <c r="H20" s="62">
        <f t="shared" si="0"/>
        <v>0</v>
      </c>
      <c r="I20" s="6">
        <v>1145</v>
      </c>
      <c r="J20" s="63">
        <f t="shared" ref="J20:J29" si="1">H20/I20*100</f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61"/>
      <c r="G21" s="62"/>
      <c r="H21" s="62">
        <f t="shared" si="0"/>
        <v>0</v>
      </c>
      <c r="I21" s="6">
        <v>4216</v>
      </c>
      <c r="J21" s="63">
        <f t="shared" si="1"/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21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21"/>
      <c r="G23" s="6"/>
      <c r="H23" s="6">
        <f t="shared" si="0"/>
        <v>0</v>
      </c>
      <c r="I23" s="6">
        <v>55353</v>
      </c>
      <c r="J23" s="47">
        <f t="shared" si="1"/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21"/>
      <c r="G24" s="6"/>
      <c r="H24" s="6">
        <f t="shared" si="0"/>
        <v>0</v>
      </c>
      <c r="I24" s="48">
        <v>10499</v>
      </c>
      <c r="J24" s="47">
        <f t="shared" si="1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21"/>
      <c r="G25" s="6"/>
      <c r="H25" s="6">
        <f t="shared" si="0"/>
        <v>0</v>
      </c>
      <c r="I25" s="48">
        <v>21007</v>
      </c>
      <c r="J25" s="47">
        <f t="shared" si="1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21"/>
      <c r="G26" s="6"/>
      <c r="H26" s="6">
        <f t="shared" si="0"/>
        <v>0</v>
      </c>
      <c r="I26" s="48">
        <v>1896</v>
      </c>
      <c r="J26" s="47">
        <f t="shared" si="1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21"/>
      <c r="G27" s="6"/>
      <c r="H27" s="6">
        <f t="shared" si="0"/>
        <v>0</v>
      </c>
      <c r="I27" s="6">
        <v>150</v>
      </c>
      <c r="J27" s="47">
        <f t="shared" si="1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21"/>
      <c r="G28" s="21"/>
      <c r="H28" s="6">
        <f t="shared" si="0"/>
        <v>0</v>
      </c>
      <c r="I28" s="6">
        <v>1652</v>
      </c>
      <c r="J28" s="47">
        <f t="shared" si="1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61"/>
      <c r="G29" s="62"/>
      <c r="H29" s="62">
        <f t="shared" si="0"/>
        <v>0</v>
      </c>
      <c r="I29" s="51">
        <v>900</v>
      </c>
      <c r="J29" s="63">
        <f t="shared" si="1"/>
        <v>0</v>
      </c>
      <c r="L29" s="31"/>
    </row>
    <row r="30" spans="1:12" ht="14.25" customHeight="1">
      <c r="B30" s="25"/>
      <c r="C30" s="25"/>
      <c r="L30" s="52"/>
    </row>
    <row r="31" spans="1:12">
      <c r="G31" s="26" t="s">
        <v>68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10000" scale="75" orientation="portrait" r:id="rId1"/>
  <rowBreaks count="1" manualBreakCount="1">
    <brk id="38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6"/>
  <sheetViews>
    <sheetView view="pageBreakPreview" topLeftCell="A22" zoomScale="70" zoomScaleNormal="85" workbookViewId="0">
      <selection activeCell="G32" sqref="G32:I32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69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9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9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9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/>
      <c r="G18" s="6"/>
      <c r="H18" s="6">
        <f t="shared" ref="H18:H29" si="0">F18+G18</f>
        <v>0</v>
      </c>
      <c r="I18" s="6">
        <v>1258</v>
      </c>
      <c r="J18" s="47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/>
      <c r="G19" s="6"/>
      <c r="H19" s="6">
        <f t="shared" si="0"/>
        <v>0</v>
      </c>
      <c r="I19" s="6">
        <v>1202</v>
      </c>
      <c r="J19" s="47">
        <f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/>
      <c r="G20" s="6"/>
      <c r="H20" s="6">
        <f t="shared" si="0"/>
        <v>0</v>
      </c>
      <c r="I20" s="6">
        <v>1145</v>
      </c>
      <c r="J20" s="47">
        <f t="shared" ref="J20:J29" si="1">H20/I20*100</f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21"/>
      <c r="G21" s="6"/>
      <c r="H21" s="6">
        <f t="shared" si="0"/>
        <v>0</v>
      </c>
      <c r="I21" s="6">
        <v>4216</v>
      </c>
      <c r="J21" s="47">
        <f t="shared" si="1"/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21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21"/>
      <c r="G23" s="6"/>
      <c r="H23" s="6">
        <f t="shared" si="0"/>
        <v>0</v>
      </c>
      <c r="I23" s="6">
        <v>55353</v>
      </c>
      <c r="J23" s="47">
        <f t="shared" si="1"/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21"/>
      <c r="G24" s="6"/>
      <c r="H24" s="6">
        <f t="shared" si="0"/>
        <v>0</v>
      </c>
      <c r="I24" s="48">
        <v>10499</v>
      </c>
      <c r="J24" s="47">
        <f t="shared" si="1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21"/>
      <c r="G25" s="6"/>
      <c r="H25" s="6">
        <f t="shared" si="0"/>
        <v>0</v>
      </c>
      <c r="I25" s="48">
        <v>21007</v>
      </c>
      <c r="J25" s="47">
        <f t="shared" si="1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21"/>
      <c r="G26" s="6"/>
      <c r="H26" s="6">
        <f t="shared" si="0"/>
        <v>0</v>
      </c>
      <c r="I26" s="48">
        <v>1896</v>
      </c>
      <c r="J26" s="47">
        <f t="shared" si="1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21"/>
      <c r="G27" s="6"/>
      <c r="H27" s="6">
        <f t="shared" si="0"/>
        <v>0</v>
      </c>
      <c r="I27" s="6">
        <v>150</v>
      </c>
      <c r="J27" s="47">
        <f t="shared" si="1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21"/>
      <c r="G28" s="21"/>
      <c r="H28" s="6">
        <f t="shared" si="0"/>
        <v>0</v>
      </c>
      <c r="I28" s="6">
        <v>1652</v>
      </c>
      <c r="J28" s="47">
        <f t="shared" si="1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21"/>
      <c r="G29" s="21"/>
      <c r="H29" s="6">
        <f t="shared" si="0"/>
        <v>0</v>
      </c>
      <c r="I29" s="51">
        <v>900</v>
      </c>
      <c r="J29" s="47">
        <f t="shared" si="1"/>
        <v>0</v>
      </c>
      <c r="L29" s="31"/>
    </row>
    <row r="30" spans="1:12" ht="14.25" customHeight="1">
      <c r="B30" s="25"/>
      <c r="C30" s="25"/>
      <c r="L30" s="52"/>
    </row>
    <row r="31" spans="1:12">
      <c r="G31" s="26" t="s">
        <v>70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10000" scale="75" orientation="portrait" r:id="rId1"/>
  <rowBreaks count="1" manualBreakCount="1">
    <brk id="3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view="pageBreakPreview" topLeftCell="A16" zoomScale="70" zoomScaleNormal="85" workbookViewId="0">
      <selection activeCell="F18" sqref="F18:G29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51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9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9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9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9" ht="15.75">
      <c r="A14" s="74" t="s">
        <v>15</v>
      </c>
      <c r="B14" s="77" t="s">
        <v>16</v>
      </c>
      <c r="C14" s="78"/>
      <c r="D14" s="78"/>
      <c r="E14" s="78"/>
      <c r="F14" s="64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65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66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67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/>
      <c r="G18" s="6"/>
      <c r="H18" s="6">
        <f t="shared" ref="H18:H29" si="0">F18+G18</f>
        <v>0</v>
      </c>
      <c r="I18" s="6">
        <v>1258</v>
      </c>
      <c r="J18" s="47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/>
      <c r="G19" s="6"/>
      <c r="H19" s="6">
        <f t="shared" si="0"/>
        <v>0</v>
      </c>
      <c r="I19" s="6">
        <v>1202</v>
      </c>
      <c r="J19" s="47">
        <f t="shared" ref="J19:J29" si="1"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/>
      <c r="G20" s="6"/>
      <c r="H20" s="6">
        <f t="shared" si="0"/>
        <v>0</v>
      </c>
      <c r="I20" s="6">
        <v>1145</v>
      </c>
      <c r="J20" s="47">
        <f t="shared" si="1"/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6"/>
      <c r="G21" s="6"/>
      <c r="H21" s="6">
        <f t="shared" si="0"/>
        <v>0</v>
      </c>
      <c r="I21" s="6">
        <v>4216</v>
      </c>
      <c r="J21" s="47">
        <f t="shared" si="1"/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6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6"/>
      <c r="G23" s="6"/>
      <c r="H23" s="6">
        <f t="shared" si="0"/>
        <v>0</v>
      </c>
      <c r="I23" s="6">
        <v>55353</v>
      </c>
      <c r="J23" s="47">
        <f t="shared" si="1"/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6"/>
      <c r="G24" s="6"/>
      <c r="H24" s="6">
        <f t="shared" si="0"/>
        <v>0</v>
      </c>
      <c r="I24" s="48">
        <v>10499</v>
      </c>
      <c r="J24" s="47">
        <f t="shared" si="1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6"/>
      <c r="G25" s="6"/>
      <c r="H25" s="6">
        <f t="shared" si="0"/>
        <v>0</v>
      </c>
      <c r="I25" s="48">
        <v>21007</v>
      </c>
      <c r="J25" s="47">
        <f t="shared" si="1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6"/>
      <c r="G26" s="6"/>
      <c r="H26" s="6">
        <f t="shared" si="0"/>
        <v>0</v>
      </c>
      <c r="I26" s="48">
        <v>1896</v>
      </c>
      <c r="J26" s="47">
        <f t="shared" si="1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6"/>
      <c r="G27" s="6"/>
      <c r="H27" s="6">
        <f t="shared" si="0"/>
        <v>0</v>
      </c>
      <c r="I27" s="6">
        <v>150</v>
      </c>
      <c r="J27" s="47">
        <f t="shared" si="1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6"/>
      <c r="G28" s="6"/>
      <c r="H28" s="6">
        <f t="shared" si="0"/>
        <v>0</v>
      </c>
      <c r="I28" s="6">
        <v>1652</v>
      </c>
      <c r="J28" s="47">
        <f t="shared" si="1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6"/>
      <c r="G29" s="6"/>
      <c r="H29" s="6">
        <f t="shared" si="0"/>
        <v>0</v>
      </c>
      <c r="I29" s="51">
        <v>900</v>
      </c>
      <c r="J29" s="47">
        <f t="shared" si="1"/>
        <v>0</v>
      </c>
      <c r="L29" s="31"/>
    </row>
    <row r="30" spans="1:12" ht="14.25" customHeight="1">
      <c r="B30" s="25"/>
      <c r="C30" s="25"/>
      <c r="L30" s="52"/>
    </row>
    <row r="31" spans="1:12">
      <c r="G31" s="26" t="s">
        <v>50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5.75" customHeight="1">
      <c r="G36" s="69" t="s">
        <v>44</v>
      </c>
      <c r="H36" s="69"/>
      <c r="I36" s="69"/>
    </row>
    <row r="37" spans="1:12" hidden="1"/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9" scale="75" orientation="portrait" r:id="rId1"/>
  <rowBreaks count="1" manualBreakCount="1">
    <brk id="3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6"/>
  <sheetViews>
    <sheetView view="pageBreakPreview" topLeftCell="A24" zoomScale="70" zoomScaleNormal="85" workbookViewId="0">
      <selection activeCell="G32" sqref="G32:I32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52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17" t="s">
        <v>4</v>
      </c>
      <c r="G7" s="117"/>
      <c r="H7" s="117"/>
      <c r="I7" s="117"/>
      <c r="J7" s="117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16" t="s">
        <v>6</v>
      </c>
      <c r="C8" s="116"/>
      <c r="D8" s="116"/>
      <c r="E8" s="116"/>
      <c r="F8" s="117"/>
      <c r="G8" s="117"/>
      <c r="H8" s="117"/>
      <c r="I8" s="117"/>
      <c r="J8" s="117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112"/>
      <c r="B9" s="6">
        <v>1</v>
      </c>
      <c r="C9" s="87" t="s">
        <v>7</v>
      </c>
      <c r="D9" s="87"/>
      <c r="E9" s="87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112"/>
      <c r="B10" s="6" t="s">
        <v>8</v>
      </c>
      <c r="C10" s="87" t="s">
        <v>9</v>
      </c>
      <c r="D10" s="87"/>
      <c r="E10" s="87"/>
      <c r="F10" s="115"/>
      <c r="G10" s="115"/>
      <c r="H10" s="115"/>
      <c r="I10" s="115"/>
      <c r="J10" s="115"/>
    </row>
    <row r="11" spans="1:19" ht="24" customHeight="1">
      <c r="A11" s="112"/>
      <c r="B11" s="6" t="s">
        <v>10</v>
      </c>
      <c r="C11" s="87" t="s">
        <v>11</v>
      </c>
      <c r="D11" s="87"/>
      <c r="E11" s="87"/>
      <c r="F11" s="113"/>
      <c r="G11" s="113"/>
      <c r="H11" s="113"/>
      <c r="I11" s="113"/>
      <c r="J11" s="113"/>
      <c r="K11" s="46"/>
    </row>
    <row r="12" spans="1:19" ht="24" customHeight="1">
      <c r="A12" s="112"/>
      <c r="B12" s="6" t="s">
        <v>12</v>
      </c>
      <c r="C12" s="87" t="s">
        <v>13</v>
      </c>
      <c r="D12" s="87"/>
      <c r="E12" s="87"/>
      <c r="F12" s="113"/>
      <c r="G12" s="113"/>
      <c r="H12" s="113"/>
      <c r="I12" s="113"/>
      <c r="J12" s="113"/>
    </row>
    <row r="13" spans="1:19" ht="24" customHeight="1">
      <c r="A13" s="112"/>
      <c r="B13" s="6">
        <v>5</v>
      </c>
      <c r="C13" s="9" t="s">
        <v>14</v>
      </c>
      <c r="D13" s="9"/>
      <c r="E13" s="9"/>
      <c r="F13" s="114"/>
      <c r="G13" s="114"/>
      <c r="H13" s="114"/>
      <c r="I13" s="114"/>
      <c r="J13" s="114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/>
      <c r="G18" s="6"/>
      <c r="H18" s="6">
        <f t="shared" ref="H18:H29" si="0">F18+G18</f>
        <v>0</v>
      </c>
      <c r="I18" s="6">
        <v>1258</v>
      </c>
      <c r="J18" s="47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/>
      <c r="G19" s="6"/>
      <c r="H19" s="6">
        <f t="shared" si="0"/>
        <v>0</v>
      </c>
      <c r="I19" s="6">
        <v>1202</v>
      </c>
      <c r="J19" s="47">
        <f t="shared" ref="J19:J29" si="1"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/>
      <c r="G20" s="6"/>
      <c r="H20" s="6">
        <f t="shared" si="0"/>
        <v>0</v>
      </c>
      <c r="I20" s="6">
        <v>1145</v>
      </c>
      <c r="J20" s="47">
        <f t="shared" si="1"/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6"/>
      <c r="G21" s="6"/>
      <c r="H21" s="6">
        <f t="shared" si="0"/>
        <v>0</v>
      </c>
      <c r="I21" s="6">
        <v>4216</v>
      </c>
      <c r="J21" s="47">
        <f t="shared" si="1"/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6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6"/>
      <c r="G23" s="6"/>
      <c r="H23" s="6">
        <f t="shared" si="0"/>
        <v>0</v>
      </c>
      <c r="I23" s="6">
        <v>55353</v>
      </c>
      <c r="J23" s="47">
        <f t="shared" si="1"/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6"/>
      <c r="G24" s="6"/>
      <c r="H24" s="6">
        <f t="shared" si="0"/>
        <v>0</v>
      </c>
      <c r="I24" s="48">
        <v>10499</v>
      </c>
      <c r="J24" s="47">
        <f t="shared" si="1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6"/>
      <c r="G25" s="6"/>
      <c r="H25" s="6">
        <f t="shared" si="0"/>
        <v>0</v>
      </c>
      <c r="I25" s="48">
        <v>21007</v>
      </c>
      <c r="J25" s="47">
        <f t="shared" si="1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6"/>
      <c r="G26" s="6"/>
      <c r="H26" s="6">
        <f t="shared" si="0"/>
        <v>0</v>
      </c>
      <c r="I26" s="48">
        <v>1896</v>
      </c>
      <c r="J26" s="47">
        <f t="shared" si="1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6"/>
      <c r="G27" s="6"/>
      <c r="H27" s="6">
        <f t="shared" si="0"/>
        <v>0</v>
      </c>
      <c r="I27" s="6">
        <v>150</v>
      </c>
      <c r="J27" s="47">
        <f t="shared" si="1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6"/>
      <c r="G28" s="6"/>
      <c r="H28" s="6">
        <f t="shared" si="0"/>
        <v>0</v>
      </c>
      <c r="I28" s="6">
        <v>1652</v>
      </c>
      <c r="J28" s="47">
        <f t="shared" si="1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6"/>
      <c r="G29" s="6"/>
      <c r="H29" s="6">
        <f t="shared" si="0"/>
        <v>0</v>
      </c>
      <c r="I29" s="51">
        <v>900</v>
      </c>
      <c r="J29" s="47">
        <f t="shared" si="1"/>
        <v>0</v>
      </c>
      <c r="L29" s="31"/>
    </row>
    <row r="30" spans="1:12" ht="14.25" customHeight="1">
      <c r="B30" s="25"/>
      <c r="C30" s="25"/>
      <c r="L30" s="52"/>
    </row>
    <row r="31" spans="1:12">
      <c r="G31" s="26" t="s">
        <v>53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10000" scale="70" orientation="portrait" r:id="rId1"/>
  <rowBreaks count="1" manualBreakCount="1">
    <brk id="4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6"/>
  <sheetViews>
    <sheetView view="pageBreakPreview" topLeftCell="A19" zoomScale="85" zoomScaleNormal="85" workbookViewId="0">
      <selection activeCell="A3" sqref="A3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55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9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9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9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/>
      <c r="G18" s="6"/>
      <c r="H18" s="6">
        <f t="shared" ref="H18:H29" si="0">F18+G18</f>
        <v>0</v>
      </c>
      <c r="I18" s="6">
        <v>1258</v>
      </c>
      <c r="J18" s="47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/>
      <c r="G19" s="6"/>
      <c r="H19" s="6">
        <f t="shared" si="0"/>
        <v>0</v>
      </c>
      <c r="I19" s="6">
        <v>1202</v>
      </c>
      <c r="J19" s="47">
        <f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/>
      <c r="G20" s="6"/>
      <c r="H20" s="6">
        <f t="shared" si="0"/>
        <v>0</v>
      </c>
      <c r="I20" s="6">
        <v>1145</v>
      </c>
      <c r="J20" s="47">
        <f>H20/I20*100</f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6"/>
      <c r="G21" s="6"/>
      <c r="H21" s="6">
        <f t="shared" si="0"/>
        <v>0</v>
      </c>
      <c r="I21" s="6">
        <v>4216</v>
      </c>
      <c r="J21" s="47">
        <f t="shared" ref="J21:J29" si="1">H21/I21*100</f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6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6"/>
      <c r="G23" s="6"/>
      <c r="H23" s="6">
        <f t="shared" si="0"/>
        <v>0</v>
      </c>
      <c r="I23" s="6">
        <v>55353</v>
      </c>
      <c r="J23" s="47">
        <f t="shared" si="1"/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6"/>
      <c r="G24" s="6"/>
      <c r="H24" s="6">
        <f t="shared" si="0"/>
        <v>0</v>
      </c>
      <c r="I24" s="48">
        <v>10499</v>
      </c>
      <c r="J24" s="47">
        <f t="shared" si="1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6"/>
      <c r="G25" s="6"/>
      <c r="H25" s="6">
        <f t="shared" si="0"/>
        <v>0</v>
      </c>
      <c r="I25" s="48">
        <v>21007</v>
      </c>
      <c r="J25" s="48">
        <f t="shared" si="1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6"/>
      <c r="G26" s="6"/>
      <c r="H26" s="6">
        <f t="shared" si="0"/>
        <v>0</v>
      </c>
      <c r="I26" s="48">
        <v>1896</v>
      </c>
      <c r="J26" s="47">
        <f t="shared" si="1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6"/>
      <c r="G27" s="6"/>
      <c r="H27" s="6">
        <f t="shared" si="0"/>
        <v>0</v>
      </c>
      <c r="I27" s="6">
        <v>150</v>
      </c>
      <c r="J27" s="47">
        <f t="shared" si="1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6"/>
      <c r="G28" s="6"/>
      <c r="H28" s="6">
        <f t="shared" si="0"/>
        <v>0</v>
      </c>
      <c r="I28" s="6">
        <v>1652</v>
      </c>
      <c r="J28" s="47">
        <f t="shared" si="1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6"/>
      <c r="G29" s="6"/>
      <c r="H29" s="6">
        <f t="shared" si="0"/>
        <v>0</v>
      </c>
      <c r="I29" s="51">
        <v>900</v>
      </c>
      <c r="J29" s="47">
        <f t="shared" si="1"/>
        <v>0</v>
      </c>
      <c r="L29" s="31"/>
    </row>
    <row r="30" spans="1:12" ht="15" customHeight="1">
      <c r="B30" s="25"/>
      <c r="C30" s="25"/>
      <c r="L30" s="52"/>
    </row>
    <row r="31" spans="1:12">
      <c r="G31" s="26" t="s">
        <v>54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9" scale="75" orientation="portrait" r:id="rId1"/>
  <rowBreaks count="1" manualBreakCount="1">
    <brk id="4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6"/>
  <sheetViews>
    <sheetView view="pageBreakPreview" topLeftCell="A29" zoomScaleNormal="85" workbookViewId="0">
      <selection activeCell="G32" sqref="G32:I32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56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9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9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9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/>
      <c r="G18" s="6"/>
      <c r="H18" s="6">
        <f t="shared" ref="H18:H29" si="0">F18+G18</f>
        <v>0</v>
      </c>
      <c r="I18" s="6">
        <v>1258</v>
      </c>
      <c r="J18" s="47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/>
      <c r="G19" s="6"/>
      <c r="H19" s="6">
        <f t="shared" si="0"/>
        <v>0</v>
      </c>
      <c r="I19" s="6">
        <v>1202</v>
      </c>
      <c r="J19" s="47">
        <f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/>
      <c r="G20" s="6"/>
      <c r="H20" s="6">
        <f t="shared" si="0"/>
        <v>0</v>
      </c>
      <c r="I20" s="6">
        <v>1145</v>
      </c>
      <c r="J20" s="47">
        <f>H20/I20*100</f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21"/>
      <c r="G21" s="6"/>
      <c r="H21" s="6">
        <f t="shared" si="0"/>
        <v>0</v>
      </c>
      <c r="I21" s="6">
        <v>4216</v>
      </c>
      <c r="J21" s="47">
        <f t="shared" ref="J21:J29" si="1">H21/I21*100</f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6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6"/>
      <c r="G23" s="6"/>
      <c r="H23" s="6">
        <f t="shared" si="0"/>
        <v>0</v>
      </c>
      <c r="I23" s="6">
        <v>55353</v>
      </c>
      <c r="J23" s="47">
        <f t="shared" si="1"/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6"/>
      <c r="G24" s="6"/>
      <c r="H24" s="6">
        <f t="shared" si="0"/>
        <v>0</v>
      </c>
      <c r="I24" s="48">
        <v>10499</v>
      </c>
      <c r="J24" s="47">
        <f t="shared" si="1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6"/>
      <c r="G25" s="6"/>
      <c r="H25" s="6">
        <f t="shared" si="0"/>
        <v>0</v>
      </c>
      <c r="I25" s="48">
        <v>21007</v>
      </c>
      <c r="J25" s="48">
        <f t="shared" si="1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6"/>
      <c r="G26" s="6"/>
      <c r="H26" s="6">
        <f t="shared" si="0"/>
        <v>0</v>
      </c>
      <c r="I26" s="48">
        <v>1896</v>
      </c>
      <c r="J26" s="47">
        <f t="shared" si="1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6"/>
      <c r="G27" s="6"/>
      <c r="H27" s="6">
        <f t="shared" si="0"/>
        <v>0</v>
      </c>
      <c r="I27" s="6">
        <v>150</v>
      </c>
      <c r="J27" s="47">
        <f t="shared" si="1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6"/>
      <c r="G28" s="6"/>
      <c r="H28" s="6">
        <f t="shared" si="0"/>
        <v>0</v>
      </c>
      <c r="I28" s="6">
        <v>1652</v>
      </c>
      <c r="J28" s="47">
        <f t="shared" si="1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6"/>
      <c r="G29" s="6"/>
      <c r="H29" s="6">
        <f t="shared" si="0"/>
        <v>0</v>
      </c>
      <c r="I29" s="51">
        <v>900</v>
      </c>
      <c r="J29" s="47">
        <f t="shared" si="1"/>
        <v>0</v>
      </c>
      <c r="L29" s="31"/>
    </row>
    <row r="30" spans="1:12" ht="15" customHeight="1">
      <c r="B30" s="25"/>
      <c r="C30" s="25"/>
      <c r="L30" s="52"/>
    </row>
    <row r="31" spans="1:12">
      <c r="G31" s="26" t="s">
        <v>57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9" scale="75" orientation="portrait" r:id="rId1"/>
  <rowBreaks count="1" manualBreakCount="1">
    <brk id="4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6"/>
  <sheetViews>
    <sheetView view="pageBreakPreview" topLeftCell="A28" zoomScale="85" zoomScaleNormal="85" workbookViewId="0">
      <selection activeCell="A3" sqref="A3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59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9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9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9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/>
      <c r="G18" s="6"/>
      <c r="H18" s="6">
        <f t="shared" ref="H18:H29" si="0">F18+G18</f>
        <v>0</v>
      </c>
      <c r="I18" s="6">
        <v>1258</v>
      </c>
      <c r="J18" s="47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/>
      <c r="G19" s="6"/>
      <c r="H19" s="6">
        <f t="shared" si="0"/>
        <v>0</v>
      </c>
      <c r="I19" s="6">
        <v>1202</v>
      </c>
      <c r="J19" s="47">
        <f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/>
      <c r="G20" s="6"/>
      <c r="H20" s="6">
        <f t="shared" si="0"/>
        <v>0</v>
      </c>
      <c r="I20" s="6">
        <v>1145</v>
      </c>
      <c r="J20" s="47">
        <f t="shared" ref="J20:J22" si="1">H20/I20*100</f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6"/>
      <c r="G21" s="6"/>
      <c r="H21" s="6">
        <f t="shared" si="0"/>
        <v>0</v>
      </c>
      <c r="I21" s="6">
        <v>4216</v>
      </c>
      <c r="J21" s="47">
        <f t="shared" si="1"/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6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6"/>
      <c r="G23" s="6"/>
      <c r="H23" s="6">
        <f t="shared" si="0"/>
        <v>0</v>
      </c>
      <c r="I23" s="6">
        <v>55353</v>
      </c>
      <c r="J23" s="47">
        <f t="shared" ref="J23:J29" si="2">H23/I23*100</f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6"/>
      <c r="G24" s="6"/>
      <c r="H24" s="6">
        <f t="shared" si="0"/>
        <v>0</v>
      </c>
      <c r="I24" s="48">
        <v>10499</v>
      </c>
      <c r="J24" s="47">
        <f t="shared" si="2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6"/>
      <c r="G25" s="6"/>
      <c r="H25" s="6">
        <f t="shared" si="0"/>
        <v>0</v>
      </c>
      <c r="I25" s="48">
        <v>21007</v>
      </c>
      <c r="J25" s="48">
        <f t="shared" si="2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6"/>
      <c r="G26" s="6"/>
      <c r="H26" s="6">
        <f t="shared" si="0"/>
        <v>0</v>
      </c>
      <c r="I26" s="48">
        <v>1896</v>
      </c>
      <c r="J26" s="47">
        <f t="shared" si="2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6"/>
      <c r="G27" s="6"/>
      <c r="H27" s="6">
        <f t="shared" si="0"/>
        <v>0</v>
      </c>
      <c r="I27" s="6">
        <v>150</v>
      </c>
      <c r="J27" s="47">
        <f t="shared" si="2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6"/>
      <c r="G28" s="6"/>
      <c r="H28" s="6">
        <f t="shared" si="0"/>
        <v>0</v>
      </c>
      <c r="I28" s="6">
        <v>1652</v>
      </c>
      <c r="J28" s="47">
        <f t="shared" si="2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6"/>
      <c r="G29" s="6"/>
      <c r="H29" s="6">
        <f t="shared" si="0"/>
        <v>0</v>
      </c>
      <c r="I29" s="51">
        <v>900</v>
      </c>
      <c r="J29" s="47">
        <f t="shared" si="2"/>
        <v>0</v>
      </c>
      <c r="L29" s="31"/>
    </row>
    <row r="30" spans="1:12" ht="15" customHeight="1">
      <c r="B30" s="25"/>
      <c r="C30" s="25"/>
      <c r="L30" s="52"/>
    </row>
    <row r="31" spans="1:12">
      <c r="G31" s="26" t="s">
        <v>58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5" scale="75" orientation="portrait" r:id="rId1"/>
  <rowBreaks count="1" manualBreakCount="1">
    <brk id="38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6"/>
  <sheetViews>
    <sheetView view="pageBreakPreview" topLeftCell="A4" zoomScale="70" zoomScaleNormal="85" workbookViewId="0">
      <selection activeCell="G32" sqref="G32:I32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60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9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9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9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/>
      <c r="G18" s="6"/>
      <c r="H18" s="6">
        <f>F18+G18</f>
        <v>0</v>
      </c>
      <c r="I18" s="6">
        <v>1258</v>
      </c>
      <c r="J18" s="47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/>
      <c r="G19" s="6"/>
      <c r="H19" s="6">
        <f t="shared" ref="H19:H29" si="0">F19+G19</f>
        <v>0</v>
      </c>
      <c r="I19" s="6">
        <v>1202</v>
      </c>
      <c r="J19" s="47">
        <f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/>
      <c r="G20" s="6"/>
      <c r="H20" s="6">
        <f t="shared" si="0"/>
        <v>0</v>
      </c>
      <c r="I20" s="6">
        <v>1145</v>
      </c>
      <c r="J20" s="47">
        <f>H20/I20*100</f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21"/>
      <c r="G21" s="6"/>
      <c r="H21" s="6">
        <f t="shared" si="0"/>
        <v>0</v>
      </c>
      <c r="I21" s="6">
        <v>4216</v>
      </c>
      <c r="J21" s="47">
        <f t="shared" ref="J21:J29" si="1">H21/I21*100</f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21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21"/>
      <c r="G23" s="6"/>
      <c r="H23" s="6">
        <f t="shared" si="0"/>
        <v>0</v>
      </c>
      <c r="I23" s="6">
        <v>55353</v>
      </c>
      <c r="J23" s="47">
        <f t="shared" si="1"/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21"/>
      <c r="G24" s="6"/>
      <c r="H24" s="6">
        <f t="shared" si="0"/>
        <v>0</v>
      </c>
      <c r="I24" s="48">
        <v>10499</v>
      </c>
      <c r="J24" s="47">
        <f t="shared" si="1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21"/>
      <c r="G25" s="6"/>
      <c r="H25" s="6">
        <f t="shared" si="0"/>
        <v>0</v>
      </c>
      <c r="I25" s="48">
        <v>21007</v>
      </c>
      <c r="J25" s="48">
        <f t="shared" si="1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21"/>
      <c r="G26" s="6"/>
      <c r="H26" s="6">
        <f t="shared" si="0"/>
        <v>0</v>
      </c>
      <c r="I26" s="48">
        <v>1896</v>
      </c>
      <c r="J26" s="47">
        <f t="shared" si="1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21"/>
      <c r="G27" s="6"/>
      <c r="H27" s="6">
        <f t="shared" si="0"/>
        <v>0</v>
      </c>
      <c r="I27" s="6">
        <v>150</v>
      </c>
      <c r="J27" s="47">
        <f t="shared" si="1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21"/>
      <c r="G28" s="6"/>
      <c r="H28" s="6">
        <f t="shared" si="0"/>
        <v>0</v>
      </c>
      <c r="I28" s="6">
        <v>1652</v>
      </c>
      <c r="J28" s="47">
        <f t="shared" si="1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21"/>
      <c r="G29" s="6"/>
      <c r="H29" s="6">
        <f t="shared" si="0"/>
        <v>0</v>
      </c>
      <c r="I29" s="51">
        <v>900</v>
      </c>
      <c r="J29" s="47">
        <f t="shared" si="1"/>
        <v>0</v>
      </c>
      <c r="L29" s="31"/>
    </row>
    <row r="30" spans="1:12" ht="14.25" customHeight="1">
      <c r="B30" s="25"/>
      <c r="C30" s="25"/>
      <c r="L30" s="52"/>
    </row>
    <row r="31" spans="1:12">
      <c r="G31" s="26" t="s">
        <v>61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5" scale="75" orientation="portrait" r:id="rId1"/>
  <rowBreaks count="1" manualBreakCount="1">
    <brk id="3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6"/>
  <sheetViews>
    <sheetView view="pageBreakPreview" topLeftCell="A22" zoomScale="70" zoomScaleNormal="85" workbookViewId="0">
      <selection activeCell="G32" sqref="G32:I32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62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9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9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9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/>
      <c r="G18" s="6"/>
      <c r="H18" s="6">
        <f t="shared" ref="H18:H29" si="0">F18+G18</f>
        <v>0</v>
      </c>
      <c r="I18" s="6">
        <v>1258</v>
      </c>
      <c r="J18" s="47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/>
      <c r="G19" s="6"/>
      <c r="H19" s="6">
        <f t="shared" si="0"/>
        <v>0</v>
      </c>
      <c r="I19" s="6">
        <v>1202</v>
      </c>
      <c r="J19" s="47">
        <f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/>
      <c r="G20" s="6"/>
      <c r="H20" s="6">
        <f t="shared" si="0"/>
        <v>0</v>
      </c>
      <c r="I20" s="6">
        <v>1145</v>
      </c>
      <c r="J20" s="47">
        <f>H20/I20*100</f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21"/>
      <c r="G21" s="6"/>
      <c r="H21" s="6">
        <f t="shared" si="0"/>
        <v>0</v>
      </c>
      <c r="I21" s="6">
        <v>4216</v>
      </c>
      <c r="J21" s="47">
        <f t="shared" ref="J21:J29" si="1">H21/I21*100</f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21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21"/>
      <c r="G23" s="21"/>
      <c r="H23" s="6">
        <f t="shared" si="0"/>
        <v>0</v>
      </c>
      <c r="I23" s="6">
        <v>55353</v>
      </c>
      <c r="J23" s="47">
        <f t="shared" si="1"/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21"/>
      <c r="G24" s="6"/>
      <c r="H24" s="6">
        <f t="shared" si="0"/>
        <v>0</v>
      </c>
      <c r="I24" s="48">
        <v>10499</v>
      </c>
      <c r="J24" s="47">
        <f t="shared" si="1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21"/>
      <c r="G25" s="6"/>
      <c r="H25" s="6">
        <f t="shared" si="0"/>
        <v>0</v>
      </c>
      <c r="I25" s="48">
        <v>21007</v>
      </c>
      <c r="J25" s="48">
        <f t="shared" si="1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21"/>
      <c r="G26" s="6"/>
      <c r="H26" s="6">
        <f t="shared" si="0"/>
        <v>0</v>
      </c>
      <c r="I26" s="48">
        <v>1896</v>
      </c>
      <c r="J26" s="47">
        <f t="shared" si="1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21"/>
      <c r="G27" s="6"/>
      <c r="H27" s="6">
        <f t="shared" si="0"/>
        <v>0</v>
      </c>
      <c r="I27" s="6">
        <v>150</v>
      </c>
      <c r="J27" s="47">
        <f t="shared" si="1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21"/>
      <c r="G28" s="6"/>
      <c r="H28" s="6">
        <f t="shared" si="0"/>
        <v>0</v>
      </c>
      <c r="I28" s="6">
        <v>1652</v>
      </c>
      <c r="J28" s="47">
        <f t="shared" si="1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21"/>
      <c r="G29" s="6"/>
      <c r="H29" s="6">
        <f t="shared" si="0"/>
        <v>0</v>
      </c>
      <c r="I29" s="51">
        <v>900</v>
      </c>
      <c r="J29" s="47">
        <f t="shared" si="1"/>
        <v>0</v>
      </c>
      <c r="L29" s="31"/>
    </row>
    <row r="30" spans="1:12" ht="14.25" customHeight="1">
      <c r="B30" s="25"/>
      <c r="C30" s="25"/>
      <c r="L30" s="52"/>
    </row>
    <row r="31" spans="1:12">
      <c r="G31" s="26" t="s">
        <v>63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5" scale="75" orientation="portrait" r:id="rId1"/>
  <rowBreaks count="1" manualBreakCount="1">
    <brk id="3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6"/>
  <sheetViews>
    <sheetView view="pageBreakPreview" topLeftCell="A25" zoomScale="70" zoomScaleNormal="85" workbookViewId="0">
      <selection activeCell="G32" sqref="G32:I32"/>
    </sheetView>
  </sheetViews>
  <sheetFormatPr defaultColWidth="9.140625" defaultRowHeight="15"/>
  <cols>
    <col min="1" max="1" width="4.42578125" style="2" customWidth="1"/>
    <col min="2" max="2" width="4.85546875" style="2" customWidth="1"/>
    <col min="3" max="3" width="5.140625" style="2" customWidth="1"/>
    <col min="4" max="4" width="4.85546875" style="2" customWidth="1"/>
    <col min="5" max="5" width="53.28515625" style="2" customWidth="1"/>
    <col min="6" max="6" width="12.7109375" style="2" customWidth="1"/>
    <col min="7" max="7" width="15.28515625" style="2" customWidth="1"/>
    <col min="8" max="8" width="11.5703125" style="2" customWidth="1"/>
    <col min="9" max="9" width="12.7109375" style="2" customWidth="1"/>
    <col min="10" max="16384" width="9.140625" style="2"/>
  </cols>
  <sheetData>
    <row r="1" spans="1:19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18.75">
      <c r="A2" s="100" t="s">
        <v>64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9">
      <c r="K4" s="1"/>
      <c r="L4" s="38"/>
      <c r="M4" s="39"/>
      <c r="N4" s="39"/>
      <c r="O4" s="39"/>
      <c r="P4" s="39"/>
      <c r="Q4" s="57"/>
      <c r="R4" s="40"/>
      <c r="S4" s="40"/>
    </row>
    <row r="5" spans="1:19" s="1" customFormat="1" ht="18.75">
      <c r="A5" s="101" t="s">
        <v>1</v>
      </c>
      <c r="B5" s="101"/>
      <c r="C5" s="101"/>
      <c r="D5" s="101"/>
      <c r="E5" s="101"/>
      <c r="F5" s="3"/>
      <c r="G5" s="3"/>
      <c r="L5" s="35"/>
      <c r="M5" s="40"/>
      <c r="N5" s="40"/>
      <c r="O5" s="40"/>
      <c r="P5" s="40"/>
      <c r="Q5" s="58"/>
      <c r="R5" s="59"/>
      <c r="S5" s="59"/>
    </row>
    <row r="6" spans="1:19" ht="15.75">
      <c r="B6" s="4"/>
      <c r="C6" s="4"/>
      <c r="E6" s="4"/>
      <c r="F6" s="4"/>
      <c r="G6" s="4"/>
      <c r="K6" s="1"/>
      <c r="L6" s="35"/>
      <c r="M6" s="1"/>
      <c r="N6" s="1"/>
      <c r="O6" s="1"/>
      <c r="P6" s="41"/>
      <c r="Q6" s="41"/>
      <c r="R6" s="59"/>
      <c r="S6" s="59"/>
    </row>
    <row r="7" spans="1:19" ht="15.75">
      <c r="A7" s="5" t="s">
        <v>2</v>
      </c>
      <c r="B7" s="102" t="s">
        <v>3</v>
      </c>
      <c r="C7" s="102"/>
      <c r="D7" s="102"/>
      <c r="E7" s="102"/>
      <c r="F7" s="106" t="s">
        <v>4</v>
      </c>
      <c r="G7" s="107"/>
      <c r="H7" s="107"/>
      <c r="I7" s="107"/>
      <c r="J7" s="108"/>
      <c r="L7" s="1"/>
      <c r="M7" s="1"/>
      <c r="N7" s="1"/>
      <c r="O7" s="1"/>
      <c r="P7" s="42"/>
      <c r="Q7" s="60"/>
      <c r="R7" s="59"/>
      <c r="S7" s="59"/>
    </row>
    <row r="8" spans="1:19" ht="15.75">
      <c r="A8" s="5" t="s">
        <v>5</v>
      </c>
      <c r="B8" s="103" t="s">
        <v>6</v>
      </c>
      <c r="C8" s="104"/>
      <c r="D8" s="104"/>
      <c r="E8" s="105"/>
      <c r="F8" s="109"/>
      <c r="G8" s="110"/>
      <c r="H8" s="110"/>
      <c r="I8" s="110"/>
      <c r="J8" s="111"/>
      <c r="L8" s="1"/>
      <c r="M8" s="1"/>
      <c r="N8" s="1"/>
      <c r="O8" s="1"/>
      <c r="P8" s="42"/>
      <c r="Q8" s="60"/>
      <c r="R8" s="59"/>
      <c r="S8" s="59"/>
    </row>
    <row r="9" spans="1:19" ht="24" customHeight="1">
      <c r="A9" s="71"/>
      <c r="B9" s="6">
        <v>1</v>
      </c>
      <c r="C9" s="94" t="s">
        <v>7</v>
      </c>
      <c r="D9" s="95"/>
      <c r="E9" s="95"/>
      <c r="F9" s="88"/>
      <c r="G9" s="89"/>
      <c r="H9" s="89"/>
      <c r="I9" s="89"/>
      <c r="J9" s="90"/>
      <c r="K9" s="43"/>
      <c r="L9" s="44"/>
      <c r="M9" s="1"/>
      <c r="N9" s="1"/>
      <c r="O9" s="1"/>
      <c r="P9" s="42"/>
      <c r="Q9" s="60"/>
      <c r="R9" s="59"/>
      <c r="S9" s="59"/>
    </row>
    <row r="10" spans="1:19" ht="24" customHeight="1">
      <c r="A10" s="72"/>
      <c r="B10" s="6" t="s">
        <v>8</v>
      </c>
      <c r="C10" s="87" t="s">
        <v>9</v>
      </c>
      <c r="D10" s="87"/>
      <c r="E10" s="87"/>
      <c r="F10" s="96"/>
      <c r="G10" s="97"/>
      <c r="H10" s="97"/>
      <c r="I10" s="97"/>
      <c r="J10" s="98"/>
    </row>
    <row r="11" spans="1:19" ht="24" customHeight="1">
      <c r="A11" s="72"/>
      <c r="B11" s="6" t="s">
        <v>10</v>
      </c>
      <c r="C11" s="87" t="s">
        <v>11</v>
      </c>
      <c r="D11" s="87"/>
      <c r="E11" s="87"/>
      <c r="F11" s="88"/>
      <c r="G11" s="89"/>
      <c r="H11" s="89"/>
      <c r="I11" s="89"/>
      <c r="J11" s="90"/>
      <c r="K11" s="46"/>
    </row>
    <row r="12" spans="1:19" ht="24" customHeight="1">
      <c r="A12" s="72"/>
      <c r="B12" s="6" t="s">
        <v>12</v>
      </c>
      <c r="C12" s="87" t="s">
        <v>13</v>
      </c>
      <c r="D12" s="87"/>
      <c r="E12" s="87"/>
      <c r="F12" s="88"/>
      <c r="G12" s="89"/>
      <c r="H12" s="89"/>
      <c r="I12" s="89"/>
      <c r="J12" s="90"/>
    </row>
    <row r="13" spans="1:19" ht="24" customHeight="1">
      <c r="A13" s="73"/>
      <c r="B13" s="6">
        <v>5</v>
      </c>
      <c r="C13" s="7" t="s">
        <v>14</v>
      </c>
      <c r="D13" s="8"/>
      <c r="E13" s="10"/>
      <c r="F13" s="91"/>
      <c r="G13" s="92"/>
      <c r="H13" s="92"/>
      <c r="I13" s="92"/>
      <c r="J13" s="93"/>
    </row>
    <row r="14" spans="1:19" ht="15.75">
      <c r="A14" s="74" t="s">
        <v>15</v>
      </c>
      <c r="B14" s="77" t="s">
        <v>16</v>
      </c>
      <c r="C14" s="78"/>
      <c r="D14" s="78"/>
      <c r="E14" s="78"/>
      <c r="F14" s="11" t="s">
        <v>17</v>
      </c>
      <c r="G14" s="12" t="s">
        <v>17</v>
      </c>
      <c r="H14" s="13" t="s">
        <v>18</v>
      </c>
      <c r="I14" s="13" t="s">
        <v>19</v>
      </c>
      <c r="J14" s="13" t="s">
        <v>20</v>
      </c>
    </row>
    <row r="15" spans="1:19" ht="15.75">
      <c r="A15" s="75"/>
      <c r="B15" s="79"/>
      <c r="C15" s="80"/>
      <c r="D15" s="80"/>
      <c r="E15" s="80"/>
      <c r="F15" s="14" t="s">
        <v>21</v>
      </c>
      <c r="G15" s="15" t="s">
        <v>22</v>
      </c>
      <c r="H15" s="16" t="s">
        <v>17</v>
      </c>
      <c r="I15" s="16" t="s">
        <v>23</v>
      </c>
      <c r="J15" s="16" t="s">
        <v>24</v>
      </c>
    </row>
    <row r="16" spans="1:19" ht="15.75">
      <c r="A16" s="75"/>
      <c r="B16" s="79"/>
      <c r="C16" s="80"/>
      <c r="D16" s="80"/>
      <c r="E16" s="80"/>
      <c r="F16" s="17"/>
      <c r="G16" s="17"/>
      <c r="H16" s="16" t="s">
        <v>25</v>
      </c>
      <c r="I16" s="16" t="s">
        <v>26</v>
      </c>
      <c r="J16" s="16"/>
    </row>
    <row r="17" spans="1:12" ht="15.75">
      <c r="A17" s="76"/>
      <c r="B17" s="81"/>
      <c r="C17" s="82"/>
      <c r="D17" s="82"/>
      <c r="E17" s="82"/>
      <c r="F17" s="18"/>
      <c r="G17" s="18"/>
      <c r="H17" s="19"/>
      <c r="I17" s="19" t="s">
        <v>27</v>
      </c>
      <c r="J17" s="19"/>
    </row>
    <row r="18" spans="1:12" ht="40.5" customHeight="1">
      <c r="A18" s="20"/>
      <c r="B18" s="6">
        <v>1</v>
      </c>
      <c r="C18" s="83" t="s">
        <v>28</v>
      </c>
      <c r="D18" s="84"/>
      <c r="E18" s="85"/>
      <c r="F18" s="21"/>
      <c r="G18" s="6"/>
      <c r="H18" s="6">
        <f t="shared" ref="H18:H29" si="0">F18+G18</f>
        <v>0</v>
      </c>
      <c r="I18" s="6">
        <v>1258</v>
      </c>
      <c r="J18" s="47">
        <f>H18/I18*100</f>
        <v>0</v>
      </c>
    </row>
    <row r="19" spans="1:12" ht="40.5" customHeight="1">
      <c r="A19" s="22"/>
      <c r="B19" s="6">
        <v>2</v>
      </c>
      <c r="C19" s="83" t="s">
        <v>29</v>
      </c>
      <c r="D19" s="84"/>
      <c r="E19" s="85"/>
      <c r="F19" s="21"/>
      <c r="G19" s="6"/>
      <c r="H19" s="6">
        <f t="shared" si="0"/>
        <v>0</v>
      </c>
      <c r="I19" s="6">
        <v>1202</v>
      </c>
      <c r="J19" s="47">
        <f t="shared" ref="J19:J29" si="1">H19/I19*100</f>
        <v>0</v>
      </c>
    </row>
    <row r="20" spans="1:12" ht="40.5" customHeight="1">
      <c r="A20" s="22"/>
      <c r="B20" s="6">
        <v>3</v>
      </c>
      <c r="C20" s="86" t="s">
        <v>30</v>
      </c>
      <c r="D20" s="86"/>
      <c r="E20" s="86"/>
      <c r="F20" s="21"/>
      <c r="G20" s="6"/>
      <c r="H20" s="6">
        <f t="shared" si="0"/>
        <v>0</v>
      </c>
      <c r="I20" s="6">
        <v>1145</v>
      </c>
      <c r="J20" s="47">
        <f t="shared" si="1"/>
        <v>0</v>
      </c>
    </row>
    <row r="21" spans="1:12" ht="40.5" customHeight="1">
      <c r="A21" s="22"/>
      <c r="B21" s="6">
        <v>4</v>
      </c>
      <c r="C21" s="83" t="s">
        <v>31</v>
      </c>
      <c r="D21" s="84"/>
      <c r="E21" s="85"/>
      <c r="F21" s="21"/>
      <c r="G21" s="6"/>
      <c r="H21" s="6">
        <f t="shared" si="0"/>
        <v>0</v>
      </c>
      <c r="I21" s="6">
        <v>4216</v>
      </c>
      <c r="J21" s="47">
        <f t="shared" si="1"/>
        <v>0</v>
      </c>
    </row>
    <row r="22" spans="1:12" ht="40.5" customHeight="1">
      <c r="A22" s="22"/>
      <c r="B22" s="6">
        <v>5</v>
      </c>
      <c r="C22" s="86" t="s">
        <v>32</v>
      </c>
      <c r="D22" s="86"/>
      <c r="E22" s="86"/>
      <c r="F22" s="21"/>
      <c r="G22" s="6"/>
      <c r="H22" s="6">
        <f t="shared" si="0"/>
        <v>0</v>
      </c>
      <c r="I22" s="6">
        <v>8970</v>
      </c>
      <c r="J22" s="47">
        <f t="shared" si="1"/>
        <v>0</v>
      </c>
    </row>
    <row r="23" spans="1:12" ht="40.5" customHeight="1">
      <c r="A23" s="22"/>
      <c r="B23" s="23">
        <v>6</v>
      </c>
      <c r="C23" s="83" t="s">
        <v>33</v>
      </c>
      <c r="D23" s="84"/>
      <c r="E23" s="85"/>
      <c r="F23" s="21"/>
      <c r="G23" s="6"/>
      <c r="H23" s="6">
        <f t="shared" si="0"/>
        <v>0</v>
      </c>
      <c r="I23" s="6">
        <v>55353</v>
      </c>
      <c r="J23" s="47">
        <f t="shared" si="1"/>
        <v>0</v>
      </c>
    </row>
    <row r="24" spans="1:12" ht="40.5" customHeight="1">
      <c r="A24" s="22"/>
      <c r="B24" s="6">
        <v>7</v>
      </c>
      <c r="C24" s="86" t="s">
        <v>34</v>
      </c>
      <c r="D24" s="86"/>
      <c r="E24" s="86"/>
      <c r="F24" s="21"/>
      <c r="G24" s="6"/>
      <c r="H24" s="6">
        <f t="shared" si="0"/>
        <v>0</v>
      </c>
      <c r="I24" s="48">
        <v>10499</v>
      </c>
      <c r="J24" s="47">
        <f t="shared" si="1"/>
        <v>0</v>
      </c>
    </row>
    <row r="25" spans="1:12" ht="40.5" customHeight="1">
      <c r="A25" s="22"/>
      <c r="B25" s="6">
        <v>8</v>
      </c>
      <c r="C25" s="83" t="s">
        <v>35</v>
      </c>
      <c r="D25" s="84"/>
      <c r="E25" s="85"/>
      <c r="F25" s="21"/>
      <c r="G25" s="6"/>
      <c r="H25" s="6">
        <f t="shared" si="0"/>
        <v>0</v>
      </c>
      <c r="I25" s="48">
        <v>21007</v>
      </c>
      <c r="J25" s="47">
        <f t="shared" si="1"/>
        <v>0</v>
      </c>
      <c r="L25" s="49"/>
    </row>
    <row r="26" spans="1:12" ht="40.5" customHeight="1">
      <c r="A26" s="22"/>
      <c r="B26" s="6">
        <v>9</v>
      </c>
      <c r="C26" s="86" t="s">
        <v>36</v>
      </c>
      <c r="D26" s="86"/>
      <c r="E26" s="86"/>
      <c r="F26" s="21"/>
      <c r="G26" s="6"/>
      <c r="H26" s="6">
        <f t="shared" si="0"/>
        <v>0</v>
      </c>
      <c r="I26" s="48">
        <v>1896</v>
      </c>
      <c r="J26" s="47">
        <f t="shared" si="1"/>
        <v>0</v>
      </c>
      <c r="L26" s="50"/>
    </row>
    <row r="27" spans="1:12" ht="40.5" customHeight="1">
      <c r="A27" s="22"/>
      <c r="B27" s="6">
        <v>10</v>
      </c>
      <c r="C27" s="86" t="s">
        <v>37</v>
      </c>
      <c r="D27" s="86"/>
      <c r="E27" s="86"/>
      <c r="F27" s="21"/>
      <c r="G27" s="6"/>
      <c r="H27" s="6">
        <f t="shared" si="0"/>
        <v>0</v>
      </c>
      <c r="I27" s="6">
        <v>150</v>
      </c>
      <c r="J27" s="47">
        <f t="shared" si="1"/>
        <v>0</v>
      </c>
    </row>
    <row r="28" spans="1:12" ht="40.5" customHeight="1">
      <c r="A28" s="22"/>
      <c r="B28" s="6">
        <v>11</v>
      </c>
      <c r="C28" s="86" t="s">
        <v>38</v>
      </c>
      <c r="D28" s="86"/>
      <c r="E28" s="86"/>
      <c r="F28" s="21"/>
      <c r="G28" s="6"/>
      <c r="H28" s="6">
        <f t="shared" si="0"/>
        <v>0</v>
      </c>
      <c r="I28" s="6">
        <v>1652</v>
      </c>
      <c r="J28" s="47">
        <f t="shared" si="1"/>
        <v>0</v>
      </c>
    </row>
    <row r="29" spans="1:12" ht="79.5" customHeight="1">
      <c r="A29" s="24"/>
      <c r="B29" s="6">
        <v>12</v>
      </c>
      <c r="C29" s="86" t="s">
        <v>39</v>
      </c>
      <c r="D29" s="86"/>
      <c r="E29" s="86"/>
      <c r="F29" s="21"/>
      <c r="G29" s="6"/>
      <c r="H29" s="6">
        <f t="shared" si="0"/>
        <v>0</v>
      </c>
      <c r="I29" s="51">
        <v>900</v>
      </c>
      <c r="J29" s="47">
        <f t="shared" si="1"/>
        <v>0</v>
      </c>
      <c r="L29" s="31"/>
    </row>
    <row r="30" spans="1:12" ht="14.25" customHeight="1">
      <c r="B30" s="25"/>
      <c r="C30" s="25"/>
      <c r="L30" s="52"/>
    </row>
    <row r="31" spans="1:12">
      <c r="G31" s="26" t="s">
        <v>65</v>
      </c>
      <c r="H31" s="27"/>
    </row>
    <row r="32" spans="1:12" ht="19.5" customHeight="1">
      <c r="G32" s="68" t="s">
        <v>40</v>
      </c>
      <c r="H32" s="68"/>
      <c r="I32" s="68"/>
    </row>
    <row r="33" spans="1:12" ht="18" customHeight="1">
      <c r="G33" s="29"/>
      <c r="H33" s="30"/>
      <c r="I33" s="29"/>
    </row>
    <row r="34" spans="1:12" ht="15.75">
      <c r="G34" s="29"/>
      <c r="H34" s="30"/>
      <c r="I34" s="29"/>
    </row>
    <row r="35" spans="1:12" ht="15.75">
      <c r="G35" s="28" t="s">
        <v>43</v>
      </c>
      <c r="H35" s="28"/>
      <c r="I35" s="28"/>
    </row>
    <row r="36" spans="1:12" ht="16.149999999999999" customHeight="1">
      <c r="G36" s="69" t="s">
        <v>44</v>
      </c>
      <c r="H36" s="69"/>
      <c r="I36" s="69"/>
    </row>
    <row r="38" spans="1:12" ht="38.25" customHeight="1">
      <c r="A38" s="22"/>
    </row>
    <row r="39" spans="1:12" ht="33" customHeight="1">
      <c r="A39" s="32"/>
      <c r="B39" s="33"/>
      <c r="C39" s="70"/>
      <c r="D39" s="70"/>
      <c r="E39" s="70"/>
      <c r="F39" s="33"/>
      <c r="G39" s="34"/>
      <c r="H39" s="34"/>
      <c r="I39" s="53"/>
      <c r="L39" s="49"/>
    </row>
    <row r="40" spans="1:12" ht="37.5" customHeight="1">
      <c r="A40" s="35"/>
      <c r="B40" s="1"/>
      <c r="C40" s="36"/>
      <c r="F40" s="35"/>
      <c r="G40" s="35"/>
      <c r="H40" s="35"/>
      <c r="I40" s="35"/>
      <c r="J40" s="35"/>
      <c r="L40" s="54"/>
    </row>
    <row r="41" spans="1:12" ht="37.5" customHeight="1">
      <c r="C41" s="36"/>
      <c r="F41" s="35"/>
      <c r="G41" s="35"/>
      <c r="H41" s="35"/>
      <c r="I41" s="35"/>
      <c r="J41" s="55"/>
      <c r="L41" s="56"/>
    </row>
    <row r="42" spans="1:12" ht="15.75">
      <c r="L42" s="56"/>
    </row>
    <row r="43" spans="1:12" ht="15.75">
      <c r="L43" s="52"/>
    </row>
    <row r="44" spans="1:12" ht="15.75">
      <c r="L44" s="52"/>
    </row>
    <row r="45" spans="1:12">
      <c r="C45" s="37"/>
    </row>
    <row r="46" spans="1:12">
      <c r="C46" s="37"/>
    </row>
  </sheetData>
  <mergeCells count="33">
    <mergeCell ref="A1:J1"/>
    <mergeCell ref="A2:J2"/>
    <mergeCell ref="A5:E5"/>
    <mergeCell ref="B7:E7"/>
    <mergeCell ref="B8:E8"/>
    <mergeCell ref="F7:J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G32:I32"/>
    <mergeCell ref="G36:I36"/>
    <mergeCell ref="C39:E39"/>
    <mergeCell ref="A9:A13"/>
    <mergeCell ref="A14:A17"/>
    <mergeCell ref="B14:E17"/>
    <mergeCell ref="C25:E25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</mergeCells>
  <printOptions horizontalCentered="1"/>
  <pageMargins left="0.196850393700787" right="0.196850393700787" top="0.78740157480314998" bottom="0.196850393700787" header="0.31496062992126" footer="0.31496062992126"/>
  <pageSetup paperSize="10000" scale="75" orientation="portrait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</vt:lpstr>
      <vt:lpstr>Feb</vt:lpstr>
      <vt:lpstr>Maret</vt:lpstr>
      <vt:lpstr>April</vt:lpstr>
      <vt:lpstr>Mei</vt:lpstr>
      <vt:lpstr>Juni</vt:lpstr>
      <vt:lpstr>Juli</vt:lpstr>
      <vt:lpstr>AGUST</vt:lpstr>
      <vt:lpstr>SEPTEMBER</vt:lpstr>
      <vt:lpstr>OKTOBER</vt:lpstr>
      <vt:lpstr>NOVEMBER</vt:lpstr>
      <vt:lpstr>DESEMBER</vt:lpstr>
      <vt:lpstr>AGUST!Print_Area</vt:lpstr>
      <vt:lpstr>April!Print_Area</vt:lpstr>
      <vt:lpstr>DESEMBER!Print_Area</vt:lpstr>
      <vt:lpstr>Feb!Print_Area</vt:lpstr>
      <vt:lpstr>Jan!Print_Area</vt:lpstr>
      <vt:lpstr>Juli!Print_Area</vt:lpstr>
      <vt:lpstr>Juni!Print_Area</vt:lpstr>
      <vt:lpstr>Maret!Print_Area</vt:lpstr>
      <vt:lpstr>Mei!Print_Area</vt:lpstr>
      <vt:lpstr>NOVEMBER!Print_Area</vt:lpstr>
      <vt:lpstr>OKTOBER!Print_Area</vt:lpstr>
      <vt:lpstr>SEPTEMBER!Print_Area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Puskesmas Janti</cp:lastModifiedBy>
  <cp:lastPrinted>2023-12-01T10:05:31Z</cp:lastPrinted>
  <dcterms:created xsi:type="dcterms:W3CDTF">2017-02-07T07:06:00Z</dcterms:created>
  <dcterms:modified xsi:type="dcterms:W3CDTF">2024-02-06T04:53:50Z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A8338BCD6FC54F329FC56530E3AF427E</vt:lpwstr>
  </property>
  <property fmtid="{D5CDD505-2E9C-101B-9397-08002B2CF9AE}" pid="3" name="KSOProductBuildVer">
    <vt:lpwstr>1057-12.2.0.13215</vt:lpwstr>
  </property>
</Properties>
</file>