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96328F03-1F81-4CB4-97E0-E5E92CBB1AC1}" xr6:coauthVersionLast="47" xr6:coauthVersionMax="47" xr10:uidLastSave="{00000000-0000-0000-0000-000000000000}"/>
  <bookViews>
    <workbookView xWindow="-108" yWindow="-108" windowWidth="23256" windowHeight="12456" xr2:uid="{58013CFC-9FBD-4B1A-857B-FD9C87220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34" i="1"/>
  <c r="G34" i="1"/>
  <c r="H34" i="1" s="1"/>
  <c r="J33" i="1"/>
  <c r="G33" i="1"/>
  <c r="H33" i="1" s="1"/>
  <c r="J32" i="1"/>
  <c r="G32" i="1"/>
  <c r="H32" i="1" s="1"/>
  <c r="J31" i="1"/>
  <c r="L31" i="1" s="1"/>
  <c r="G31" i="1"/>
  <c r="H31" i="1" s="1"/>
  <c r="J30" i="1"/>
  <c r="G30" i="1"/>
  <c r="H30" i="1" s="1"/>
  <c r="J29" i="1"/>
  <c r="G29" i="1"/>
  <c r="H29" i="1" s="1"/>
  <c r="L28" i="1"/>
  <c r="G28" i="1"/>
  <c r="K28" i="1" s="1"/>
  <c r="J26" i="1"/>
  <c r="L26" i="1" s="1"/>
  <c r="G26" i="1"/>
  <c r="H26" i="1" s="1"/>
  <c r="J25" i="1"/>
  <c r="L25" i="1" s="1"/>
  <c r="G25" i="1"/>
  <c r="H25" i="1" s="1"/>
  <c r="G23" i="1"/>
  <c r="H23" i="1" s="1"/>
  <c r="G22" i="1"/>
  <c r="H22" i="1" s="1"/>
  <c r="J21" i="1"/>
  <c r="L21" i="1" s="1"/>
  <c r="G21" i="1"/>
  <c r="H21" i="1" s="1"/>
  <c r="J20" i="1"/>
  <c r="G20" i="1"/>
  <c r="H20" i="1" s="1"/>
  <c r="J19" i="1"/>
  <c r="L19" i="1" s="1"/>
  <c r="G19" i="1"/>
  <c r="H18" i="1"/>
  <c r="J17" i="1"/>
  <c r="L17" i="1" s="1"/>
  <c r="G17" i="1"/>
  <c r="H17" i="1" s="1"/>
  <c r="J16" i="1"/>
  <c r="L16" i="1" s="1"/>
  <c r="G16" i="1"/>
  <c r="H16" i="1" s="1"/>
  <c r="J14" i="1"/>
  <c r="L14" i="1" s="1"/>
  <c r="G14" i="1"/>
  <c r="H14" i="1" s="1"/>
  <c r="J13" i="1"/>
  <c r="L13" i="1" s="1"/>
  <c r="G13" i="1"/>
  <c r="H13" i="1" s="1"/>
  <c r="J12" i="1"/>
  <c r="L12" i="1" s="1"/>
  <c r="G12" i="1"/>
  <c r="H12" i="1" s="1"/>
  <c r="J11" i="1"/>
  <c r="L11" i="1" s="1"/>
  <c r="G11" i="1"/>
  <c r="H11" i="1" s="1"/>
  <c r="J9" i="1"/>
  <c r="L9" i="1" s="1"/>
  <c r="G9" i="1"/>
  <c r="H9" i="1" s="1"/>
  <c r="J8" i="1"/>
  <c r="L8" i="1" s="1"/>
  <c r="G8" i="1"/>
  <c r="H8" i="1" s="1"/>
  <c r="J7" i="1"/>
  <c r="L7" i="1" s="1"/>
  <c r="G7" i="1"/>
  <c r="H7" i="1" s="1"/>
  <c r="J6" i="1"/>
  <c r="L6" i="1" s="1"/>
  <c r="G6" i="1"/>
  <c r="H6" i="1" s="1"/>
  <c r="J5" i="1"/>
  <c r="L5" i="1" s="1"/>
  <c r="G5" i="1"/>
  <c r="H5" i="1" s="1"/>
  <c r="M21" i="1" l="1"/>
  <c r="J23" i="1"/>
  <c r="M23" i="1" s="1"/>
  <c r="M6" i="1"/>
  <c r="M11" i="1"/>
  <c r="M9" i="1"/>
  <c r="M13" i="1"/>
  <c r="K20" i="1"/>
  <c r="M5" i="1"/>
  <c r="M8" i="1"/>
  <c r="M14" i="1"/>
  <c r="M17" i="1"/>
  <c r="K25" i="1"/>
  <c r="K33" i="1"/>
  <c r="M19" i="1"/>
  <c r="L20" i="1"/>
  <c r="M7" i="1"/>
  <c r="M12" i="1"/>
  <c r="M16" i="1"/>
  <c r="M20" i="1"/>
  <c r="M25" i="1"/>
  <c r="M26" i="1"/>
  <c r="K26" i="1"/>
  <c r="K5" i="1"/>
  <c r="K6" i="1"/>
  <c r="K7" i="1"/>
  <c r="K8" i="1"/>
  <c r="K9" i="1"/>
  <c r="K11" i="1"/>
  <c r="K12" i="1"/>
  <c r="K13" i="1"/>
  <c r="K14" i="1"/>
  <c r="K21" i="1"/>
  <c r="K29" i="1"/>
  <c r="M32" i="1"/>
  <c r="L33" i="1"/>
  <c r="K16" i="1"/>
  <c r="K17" i="1"/>
  <c r="K19" i="1"/>
  <c r="H28" i="1"/>
  <c r="M28" i="1" s="1"/>
  <c r="L29" i="1"/>
  <c r="K31" i="1"/>
  <c r="M22" i="1"/>
  <c r="K22" i="1"/>
  <c r="L22" i="1"/>
  <c r="M30" i="1"/>
  <c r="M34" i="1"/>
  <c r="M29" i="1"/>
  <c r="K30" i="1"/>
  <c r="M31" i="1"/>
  <c r="K32" i="1"/>
  <c r="M33" i="1"/>
  <c r="K34" i="1"/>
  <c r="L30" i="1"/>
  <c r="L32" i="1"/>
  <c r="L34" i="1"/>
  <c r="L23" i="1" l="1"/>
  <c r="K23" i="1"/>
</calcChain>
</file>

<file path=xl/sharedStrings.xml><?xml version="1.0" encoding="utf-8"?>
<sst xmlns="http://schemas.openxmlformats.org/spreadsheetml/2006/main" count="123" uniqueCount="83">
  <si>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</si>
  <si>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</si>
  <si>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</si>
  <si>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</si>
  <si>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</si>
  <si>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</si>
  <si>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</si>
  <si>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</si>
  <si>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</si>
  <si>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</si>
  <si>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</si>
  <si>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</si>
  <si>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</si>
  <si>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</si>
  <si>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</si>
  <si>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</si>
  <si>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</si>
  <si>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November</t>
  </si>
  <si>
    <t>2.1.3. Pelayanan Kesehatan Keluarga</t>
  </si>
  <si>
    <t>2.1.3.1.Kesehatan Ibu</t>
  </si>
  <si>
    <t>Kunjungan Pertama Ibu Hamil (K1)</t>
  </si>
  <si>
    <t>Tidak Tercapai</t>
  </si>
  <si>
    <t>1. Pencatatan dan pelaporan belum maksimal, 2. Peran linsek (pendataan Dawis PKK) blm maksimal 3. Mobilitas tinggi</t>
  </si>
  <si>
    <t>1. Perbaikan pencatatan dan pelaporan 2. Meningkatkan kerjasama dengan dawis PKK</t>
  </si>
  <si>
    <t>Pelayanan Persalinan oleh tenaga kesehatan di fasilitas kesehatan (Pf) -SPM</t>
  </si>
  <si>
    <t>1. Pencatatan dan pelaporan belum maksimal, 2. Peran linsek (pendataan Dawis PKK) blm maksimal 3. Mobilitas bumil yang tinggi</t>
  </si>
  <si>
    <t>1. Koordinasi LP dan LS, 2. Perbaikan pencatatan dan pelaporan 3. validasi data 4. Meningkatkan kerjasama dgn dawis PKK</t>
  </si>
  <si>
    <t>Pelayanan Nifas oleh tenaga kesehatan (KF)</t>
  </si>
  <si>
    <t>1. Pencatatan dan pelaporan belum maksimal, 2. Peran linsek (pendataan Dawis PKK) blm maksimal 3. Mobilitas bulin yang tinggi</t>
  </si>
  <si>
    <t>Penanganan komplikasi kebidanan (PK)</t>
  </si>
  <si>
    <t>Ibu hamil yang diperiksa HIV</t>
  </si>
  <si>
    <t>Tidak semua data ibu hamil tercatat pemeriksaan HIV nya</t>
  </si>
  <si>
    <t>Kolaborasi dengan PMB dan Klinik agar merujuk bumil ke Puskesmas untuk mendapatkan pemeriksaan Triple E</t>
  </si>
  <si>
    <t>2.1.3.2. Kesehatan Bayi</t>
  </si>
  <si>
    <t>1.</t>
  </si>
  <si>
    <t>Pelayanan Kesehatan Neonatus pertama (KN1)</t>
  </si>
  <si>
    <t>1. Koordinasi LP dan LS, 2. Perbaikan pencatatan dan pelaporan 3. validasi data</t>
  </si>
  <si>
    <t>2.</t>
  </si>
  <si>
    <t>Pelayanan Kesehatan Neonatus 0 - 28 hari (KN lengkap) -SPM</t>
  </si>
  <si>
    <t>3.</t>
  </si>
  <si>
    <t>Penanganan komplikasi neonatus</t>
  </si>
  <si>
    <t>4.</t>
  </si>
  <si>
    <t>Pelayanan kesehatan bayi 29 hari - 11 bulan</t>
  </si>
  <si>
    <t>Tercapai</t>
  </si>
  <si>
    <t>2.1.3.3. Kesehatan Anak Balita dan Anak Prasekolah</t>
  </si>
  <si>
    <t>Pelayanan kesehatan balita (0 - 59 bulan)</t>
  </si>
  <si>
    <t>1. Pencatatan dan pelaporan belum maksimal, 2. Balita tidak rutin hadir di posyandu</t>
  </si>
  <si>
    <t>Pelayanan kesehatan Anak pra sekolah (60 - 72 bulan)</t>
  </si>
  <si>
    <t>2.1.3.4. Kesehatan Anak Usia Sekolah dan Remaja</t>
  </si>
  <si>
    <t>Sekolah setingkat SD/MI/SDLB yang melaksanakan pemeriksaan penjaringan kesehatan</t>
  </si>
  <si>
    <t>Sekolah setingkat SMP/MTs/SMPLB yang melaksanakan pemeriksaan penjaringan kesehatan</t>
  </si>
  <si>
    <t>Sekolah setingkat SMA/MA/SMK/SMALB yang melaksanakan pemeriksaan penjaringan kesehatan</t>
  </si>
  <si>
    <t>1. Ada satu sekolah yang tidak bisaa dikoordinasikan untuk pelaksanaan penjaringan kesehatan</t>
  </si>
  <si>
    <t>Melakukan koordinasi dengan lintas program untuk sosialisasi pentingnya penjaringan kesehatan di sekolah ybs</t>
  </si>
  <si>
    <t>Pelayanan Kesehatan pada Usia Pendidikan Dasar kelas 1 sampai dengan kelas 9 dan diluar satuan pendidikan dasar</t>
  </si>
  <si>
    <t>Jumlah sasaran proyeksi yang telah ditentukan lebih besar dibandingkan dengan jumlah riil</t>
  </si>
  <si>
    <t>Melakukan pencarian sasaran melalui posyandu remaja</t>
  </si>
  <si>
    <t>5.</t>
  </si>
  <si>
    <t>Pelayanan kesehatan remaja</t>
  </si>
  <si>
    <t>Melakukan sosialisasi pada kegiatan posyandu remaja untuk meningkatkan pelayan kesehatan remaja</t>
  </si>
  <si>
    <t>2.1.3.5 Pelayanan Kesehatan Lansia</t>
  </si>
  <si>
    <t>Pelayanan Kesehatan pada Usia Lanjut (usia ≥ 60 tahun ) (Standar Pelayanan Minimal ke 7)</t>
  </si>
  <si>
    <t>Lansia tidak hadir ke Posyandu karena sudah berobat rutin ke RS/klinik swasta</t>
  </si>
  <si>
    <t>Kerjasama dengan kader lansia untuk mendata hasil skrining lansia</t>
  </si>
  <si>
    <t>Pelayanan Kesehatan pada Pra usia lanjut (45 - 59 tahun)</t>
  </si>
  <si>
    <t>Sasaran pra usia lanjut pada saat jadwal Posyandu masih banyak yang bekerja</t>
  </si>
  <si>
    <t>Kerjasama dengan kader untuk mendata hasil skrining pra usia lanjut</t>
  </si>
  <si>
    <t>2.1.3.6. Pelayanan Keluarga Berencana (KB)</t>
  </si>
  <si>
    <t>KB aktif (Contraceptive Prevalence Rate/ CPR)</t>
  </si>
  <si>
    <t>Kurangnya pendataan</t>
  </si>
  <si>
    <t>Koordinasi dengan LP, LS</t>
  </si>
  <si>
    <t>Peserta KB baru</t>
  </si>
  <si>
    <t>Adanya anggapan banyak anak banyak rejeki sehingga tidak mau segera ber KB</t>
  </si>
  <si>
    <t>Memberikan Konseling,Informasi dan Edukasi kepada PUS,bufas untuk segera ber KB</t>
  </si>
  <si>
    <t>Akseptor KB Drop Out (&lt;)</t>
  </si>
  <si>
    <t>Peserta KB mengalami komplikasi (&lt;)</t>
  </si>
  <si>
    <t>PUS dengan 4 T ber KB</t>
  </si>
  <si>
    <t>Kurang nya pengetahuan PUS tentang PUS 4T berKB</t>
  </si>
  <si>
    <t>Memberikan Konseling,Informasi dan Edukasi kepada PUS,catin,bumil,bufas tentang PUS 4T ber KB yang berkunjung ke Puskesmas</t>
  </si>
  <si>
    <t>6.</t>
  </si>
  <si>
    <t>KB pasca persalinan</t>
  </si>
  <si>
    <t>7.</t>
  </si>
  <si>
    <t>CPW dilayanan kespro catin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</si>
</sst>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7" fillId="0" borderId="10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7" fillId="6" borderId="10" xfId="0" applyNumberFormat="1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right" vertical="top"/>
    </xf>
    <xf numFmtId="10" fontId="7" fillId="3" borderId="10" xfId="0" applyNumberFormat="1" applyFont="1" applyFill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0" xfId="0" applyFont="1"/>
    <xf numFmtId="0" fontId="7" fillId="5" borderId="1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/>
    </xf>
    <xf numFmtId="9" fontId="7" fillId="0" borderId="10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/>
    </xf>
    <xf numFmtId="0" fontId="9" fillId="6" borderId="10" xfId="0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5601-E377-41F5-86CE-E7F2E87629EE}">
  <dimension ref="A1:BK34"/>
  <sheetViews>
    <sheetView tabSelected="1" workbookViewId="0">
      <selection activeCell="J1" sqref="J1:J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x14ac:dyDescent="0.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20" t="s">
        <v>17</v>
      </c>
      <c r="J2" s="7"/>
      <c r="K2" s="17"/>
      <c r="L2" s="17"/>
      <c r="M2" s="17"/>
      <c r="N2" s="17"/>
      <c r="O2" s="16"/>
      <c r="P2" s="16"/>
      <c r="Q2" s="16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x14ac:dyDescent="0.3">
      <c r="A3" s="22" t="s">
        <v>18</v>
      </c>
      <c r="B3" s="23"/>
      <c r="C3" s="24"/>
      <c r="D3" s="25"/>
      <c r="E3" s="26"/>
      <c r="F3" s="27"/>
      <c r="G3" s="25"/>
      <c r="H3" s="28"/>
      <c r="I3" s="30"/>
      <c r="J3" s="29"/>
      <c r="K3" s="31"/>
      <c r="L3" s="31"/>
      <c r="M3" s="32"/>
      <c r="N3" s="25"/>
      <c r="O3" s="33"/>
      <c r="P3" s="33"/>
      <c r="Q3" s="34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</row>
    <row r="4" spans="1:63" x14ac:dyDescent="0.3">
      <c r="A4" s="22" t="s">
        <v>19</v>
      </c>
      <c r="B4" s="23"/>
      <c r="C4" s="24"/>
      <c r="D4" s="34"/>
      <c r="E4" s="26"/>
      <c r="F4" s="27"/>
      <c r="G4" s="25"/>
      <c r="H4" s="28"/>
      <c r="I4" s="30"/>
      <c r="J4" s="29"/>
      <c r="K4" s="31"/>
      <c r="L4" s="31"/>
      <c r="M4" s="32"/>
      <c r="N4" s="25"/>
      <c r="O4" s="33"/>
      <c r="P4" s="33"/>
      <c r="Q4" s="34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</row>
    <row r="5" spans="1:63" ht="39.6" x14ac:dyDescent="0.3">
      <c r="A5" s="36">
        <v>1</v>
      </c>
      <c r="B5" s="37" t="s">
        <v>20</v>
      </c>
      <c r="C5" s="24"/>
      <c r="D5" s="38">
        <v>1</v>
      </c>
      <c r="E5" s="26">
        <v>585</v>
      </c>
      <c r="F5" s="39"/>
      <c r="G5" s="29">
        <f t="shared" ref="G5:G9" si="0">E5*D5</f>
        <v>585</v>
      </c>
      <c r="H5" s="28">
        <f t="shared" ref="H5:H9" si="1">G5/12*12</f>
        <v>585</v>
      </c>
      <c r="I5" s="30">
        <v>57</v>
      </c>
      <c r="J5" s="29">
        <f>SUM(I5:I5)</f>
        <v>57</v>
      </c>
      <c r="K5" s="31">
        <f>IF(J5/G5*100&gt;=100,100,IF(J5/G5*100&lt;100,J5/G5*100))/100</f>
        <v>9.7435897435897451E-2</v>
      </c>
      <c r="L5" s="31">
        <f>J5/E5</f>
        <v>9.7435897435897437E-2</v>
      </c>
      <c r="M5" s="32">
        <f>IF(J5/H5*100&gt;=100,100,IF(J5/H5*100&lt;100,J5/H5*100))/100</f>
        <v>9.7435897435897451E-2</v>
      </c>
      <c r="N5" s="40" t="s">
        <v>21</v>
      </c>
      <c r="O5" s="33" t="s">
        <v>22</v>
      </c>
      <c r="P5" s="33" t="s">
        <v>23</v>
      </c>
      <c r="Q5" s="34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</row>
    <row r="6" spans="1:63" ht="52.8" x14ac:dyDescent="0.3">
      <c r="A6" s="36">
        <v>2</v>
      </c>
      <c r="B6" s="37" t="s">
        <v>24</v>
      </c>
      <c r="C6" s="24"/>
      <c r="D6" s="38">
        <v>1</v>
      </c>
      <c r="E6" s="26">
        <v>558</v>
      </c>
      <c r="F6" s="39"/>
      <c r="G6" s="29">
        <f t="shared" si="0"/>
        <v>558</v>
      </c>
      <c r="H6" s="28">
        <f t="shared" si="1"/>
        <v>558</v>
      </c>
      <c r="I6" s="30">
        <v>64</v>
      </c>
      <c r="J6" s="29">
        <f>SUM(I6:I6)</f>
        <v>64</v>
      </c>
      <c r="K6" s="31">
        <f>IF(J6/G6*100&gt;=100,100,IF(J6/G6*100&lt;100,J6/G6*100))/100</f>
        <v>0.11469534050179211</v>
      </c>
      <c r="L6" s="31">
        <f>J6/E6</f>
        <v>0.11469534050179211</v>
      </c>
      <c r="M6" s="32">
        <f>IF(J6/H6*100&gt;=100,100,IF(J6/H6*100&lt;100,J6/H6*100))/100</f>
        <v>0.11469534050179211</v>
      </c>
      <c r="N6" s="40" t="s">
        <v>21</v>
      </c>
      <c r="O6" s="33" t="s">
        <v>25</v>
      </c>
      <c r="P6" s="33" t="s">
        <v>26</v>
      </c>
      <c r="Q6" s="34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</row>
    <row r="7" spans="1:63" ht="52.8" x14ac:dyDescent="0.3">
      <c r="A7" s="25">
        <v>3</v>
      </c>
      <c r="B7" s="37" t="s">
        <v>27</v>
      </c>
      <c r="C7" s="24"/>
      <c r="D7" s="38">
        <v>0.92</v>
      </c>
      <c r="E7" s="26">
        <v>558</v>
      </c>
      <c r="F7" s="39"/>
      <c r="G7" s="29">
        <f t="shared" si="0"/>
        <v>513.36</v>
      </c>
      <c r="H7" s="28">
        <f t="shared" si="1"/>
        <v>513.36</v>
      </c>
      <c r="I7" s="30">
        <v>67</v>
      </c>
      <c r="J7" s="29">
        <f>SUM(I7:I7)</f>
        <v>67</v>
      </c>
      <c r="K7" s="31">
        <f>IF(J7/G7*100&gt;=100,100,IF(J7/G7*100&lt;100,J7/G7*100))/100</f>
        <v>0.13051270063892784</v>
      </c>
      <c r="L7" s="31">
        <f>J7/E7</f>
        <v>0.12007168458781362</v>
      </c>
      <c r="M7" s="32">
        <f>IF(J7/H7*100&gt;=100,100,IF(J7/H7*100&lt;100,J7/H7*100))/100</f>
        <v>0.13051270063892784</v>
      </c>
      <c r="N7" s="40" t="s">
        <v>21</v>
      </c>
      <c r="O7" s="33" t="s">
        <v>28</v>
      </c>
      <c r="P7" s="33" t="s">
        <v>26</v>
      </c>
      <c r="Q7" s="34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 x14ac:dyDescent="0.3">
      <c r="A8" s="25">
        <v>4</v>
      </c>
      <c r="B8" s="37" t="s">
        <v>29</v>
      </c>
      <c r="C8" s="24"/>
      <c r="D8" s="38">
        <v>0.8</v>
      </c>
      <c r="E8" s="26">
        <v>117</v>
      </c>
      <c r="F8" s="39"/>
      <c r="G8" s="29">
        <f t="shared" si="0"/>
        <v>93.600000000000009</v>
      </c>
      <c r="H8" s="28">
        <f t="shared" si="1"/>
        <v>93.600000000000009</v>
      </c>
      <c r="I8" s="30">
        <v>13</v>
      </c>
      <c r="J8" s="29">
        <f>SUM(I8:I8)</f>
        <v>13</v>
      </c>
      <c r="K8" s="31">
        <f>IF(J8/G8*100&gt;=100,100,IF(J8/G8*100&lt;100,J8/G8*100))/100</f>
        <v>0.13888888888888887</v>
      </c>
      <c r="L8" s="31">
        <f>J8/E8</f>
        <v>0.1111111111111111</v>
      </c>
      <c r="M8" s="32">
        <f>IF(J8/H8*100&gt;=100,100,IF(J8/H8*100&lt;100,J8/H8*100))/100</f>
        <v>0.13888888888888887</v>
      </c>
      <c r="N8" s="40" t="s">
        <v>21</v>
      </c>
      <c r="O8" s="33"/>
      <c r="P8" s="33"/>
      <c r="Q8" s="34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</row>
    <row r="9" spans="1:63" ht="52.8" x14ac:dyDescent="0.3">
      <c r="A9" s="25">
        <v>5</v>
      </c>
      <c r="B9" s="37" t="s">
        <v>30</v>
      </c>
      <c r="C9" s="24"/>
      <c r="D9" s="38">
        <v>0.95</v>
      </c>
      <c r="E9" s="26">
        <v>585</v>
      </c>
      <c r="F9" s="39"/>
      <c r="G9" s="29">
        <f t="shared" si="0"/>
        <v>555.75</v>
      </c>
      <c r="H9" s="28">
        <f t="shared" si="1"/>
        <v>555.75</v>
      </c>
      <c r="I9" s="30">
        <v>44</v>
      </c>
      <c r="J9" s="29">
        <f>SUM(I9:I9)</f>
        <v>44</v>
      </c>
      <c r="K9" s="31">
        <f>IF(J9/G9*100&gt;=100,100,IF(J9/G9*100&lt;100,J9/G9*100))/100</f>
        <v>7.9172289698605486E-2</v>
      </c>
      <c r="L9" s="31">
        <f>J9/E9</f>
        <v>7.521367521367521E-2</v>
      </c>
      <c r="M9" s="32">
        <f>IF(J9/H9*100&gt;=100,100,IF(J9/H9*100&lt;100,J9/H9*100))/100</f>
        <v>7.9172289698605486E-2</v>
      </c>
      <c r="N9" s="40" t="s">
        <v>21</v>
      </c>
      <c r="O9" s="33" t="s">
        <v>31</v>
      </c>
      <c r="P9" s="33" t="s">
        <v>32</v>
      </c>
      <c r="Q9" s="34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</row>
    <row r="10" spans="1:63" x14ac:dyDescent="0.3">
      <c r="A10" s="22" t="s">
        <v>33</v>
      </c>
      <c r="B10" s="23"/>
      <c r="C10" s="24"/>
      <c r="D10" s="25"/>
      <c r="E10" s="26"/>
      <c r="F10" s="27"/>
      <c r="G10" s="25"/>
      <c r="H10" s="28"/>
      <c r="I10" s="30"/>
      <c r="J10" s="29"/>
      <c r="K10" s="31"/>
      <c r="L10" s="31"/>
      <c r="M10" s="32"/>
      <c r="N10" s="25"/>
      <c r="O10" s="33"/>
      <c r="P10" s="33"/>
      <c r="Q10" s="34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</row>
    <row r="11" spans="1:63" ht="39.6" x14ac:dyDescent="0.3">
      <c r="A11" s="25" t="s">
        <v>34</v>
      </c>
      <c r="B11" s="37" t="s">
        <v>35</v>
      </c>
      <c r="C11" s="24"/>
      <c r="D11" s="38">
        <v>1</v>
      </c>
      <c r="E11" s="26">
        <v>531</v>
      </c>
      <c r="F11" s="27"/>
      <c r="G11" s="25">
        <f t="shared" ref="G11:G14" si="2">E11*D11</f>
        <v>531</v>
      </c>
      <c r="H11" s="28">
        <f t="shared" ref="H11:H14" si="3">G11/12*12</f>
        <v>531</v>
      </c>
      <c r="I11" s="30">
        <v>68</v>
      </c>
      <c r="J11" s="29">
        <f>SUM(I11:I11)</f>
        <v>68</v>
      </c>
      <c r="K11" s="31">
        <f>IF(J11/G11*100&gt;=100,100,IF(J11/G11*100&lt;100,J11/G11*100))/100</f>
        <v>0.128060263653484</v>
      </c>
      <c r="L11" s="31">
        <f>J11/E11</f>
        <v>0.128060263653484</v>
      </c>
      <c r="M11" s="32">
        <f>IF(J11/H11*100&gt;=100,100,IF(J11/H11*100&lt;100,J11/H11*100))/100</f>
        <v>0.128060263653484</v>
      </c>
      <c r="N11" s="40" t="s">
        <v>21</v>
      </c>
      <c r="O11" s="33" t="s">
        <v>28</v>
      </c>
      <c r="P11" s="33" t="s">
        <v>36</v>
      </c>
      <c r="Q11" s="34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</row>
    <row r="12" spans="1:63" ht="39.6" x14ac:dyDescent="0.3">
      <c r="A12" s="36" t="s">
        <v>37</v>
      </c>
      <c r="B12" s="37" t="s">
        <v>38</v>
      </c>
      <c r="C12" s="24"/>
      <c r="D12" s="38">
        <v>1</v>
      </c>
      <c r="E12" s="26">
        <v>531</v>
      </c>
      <c r="F12" s="27"/>
      <c r="G12" s="25">
        <f t="shared" si="2"/>
        <v>531</v>
      </c>
      <c r="H12" s="28">
        <f t="shared" si="3"/>
        <v>531</v>
      </c>
      <c r="I12" s="30">
        <v>68</v>
      </c>
      <c r="J12" s="29">
        <f>SUM(I12:I12)</f>
        <v>68</v>
      </c>
      <c r="K12" s="31">
        <f>IF(J12/G12*100&gt;=100,100,IF(J12/G12*100&lt;100,J12/G12*100))/100</f>
        <v>0.128060263653484</v>
      </c>
      <c r="L12" s="31">
        <f>J12/E12</f>
        <v>0.128060263653484</v>
      </c>
      <c r="M12" s="32">
        <f>IF(J12/H12*100&gt;=100,100,IF(J12/H12*100&lt;100,J12/H12*100))/100</f>
        <v>0.128060263653484</v>
      </c>
      <c r="N12" s="40" t="s">
        <v>21</v>
      </c>
      <c r="O12" s="33" t="s">
        <v>28</v>
      </c>
      <c r="P12" s="33" t="s">
        <v>36</v>
      </c>
      <c r="Q12" s="3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x14ac:dyDescent="0.3">
      <c r="A13" s="25" t="s">
        <v>39</v>
      </c>
      <c r="B13" s="37" t="s">
        <v>40</v>
      </c>
      <c r="C13" s="24"/>
      <c r="D13" s="38">
        <v>0.8</v>
      </c>
      <c r="E13" s="26">
        <v>106</v>
      </c>
      <c r="F13" s="39"/>
      <c r="G13" s="29">
        <f t="shared" si="2"/>
        <v>84.800000000000011</v>
      </c>
      <c r="H13" s="28">
        <f t="shared" si="3"/>
        <v>84.800000000000011</v>
      </c>
      <c r="I13" s="30">
        <v>13</v>
      </c>
      <c r="J13" s="29">
        <f>SUM(I13:I13)</f>
        <v>13</v>
      </c>
      <c r="K13" s="31">
        <f>IF(J13/G13*100&gt;=100,100,IF(J13/G13*100&lt;100,J13/G13*100))/100</f>
        <v>0.1533018867924528</v>
      </c>
      <c r="L13" s="31">
        <f>J13/E13</f>
        <v>0.12264150943396226</v>
      </c>
      <c r="M13" s="32">
        <f>IF(J13/H13*100&gt;=100,100,IF(J13/H13*100&lt;100,J13/H13*100))/100</f>
        <v>0.1533018867924528</v>
      </c>
      <c r="N13" s="40" t="s">
        <v>21</v>
      </c>
      <c r="O13" s="33"/>
      <c r="P13" s="33"/>
      <c r="Q13" s="34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x14ac:dyDescent="0.3">
      <c r="A14" s="25" t="s">
        <v>41</v>
      </c>
      <c r="B14" s="37" t="s">
        <v>42</v>
      </c>
      <c r="C14" s="24"/>
      <c r="D14" s="38">
        <v>0.92</v>
      </c>
      <c r="E14" s="26">
        <v>576</v>
      </c>
      <c r="F14" s="39"/>
      <c r="G14" s="29">
        <f t="shared" si="2"/>
        <v>529.92000000000007</v>
      </c>
      <c r="H14" s="28">
        <f t="shared" si="3"/>
        <v>529.92000000000007</v>
      </c>
      <c r="I14" s="30">
        <v>40</v>
      </c>
      <c r="J14" s="29">
        <f>SUM(I14:I14)</f>
        <v>40</v>
      </c>
      <c r="K14" s="31">
        <f>IF(J14/G14*100&gt;=100,100,IF(J14/G14*100&lt;100,J14/G14*100))/100</f>
        <v>7.5483091787439602E-2</v>
      </c>
      <c r="L14" s="31">
        <f>J14/E14</f>
        <v>6.9444444444444448E-2</v>
      </c>
      <c r="M14" s="32">
        <f>IF(J14/H14*100&gt;=100,100,IF(J14/H14*100&lt;100,J14/H14*100))/100</f>
        <v>7.5483091787439602E-2</v>
      </c>
      <c r="N14" s="25" t="s">
        <v>43</v>
      </c>
      <c r="O14" s="33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</row>
    <row r="15" spans="1:63" x14ac:dyDescent="0.3">
      <c r="A15" s="22" t="s">
        <v>44</v>
      </c>
      <c r="B15" s="23"/>
      <c r="C15" s="24"/>
      <c r="D15" s="25"/>
      <c r="E15" s="26"/>
      <c r="F15" s="39"/>
      <c r="G15" s="29"/>
      <c r="H15" s="28"/>
      <c r="I15" s="30"/>
      <c r="J15" s="29"/>
      <c r="K15" s="31"/>
      <c r="L15" s="31"/>
      <c r="M15" s="32"/>
      <c r="N15" s="25"/>
      <c r="O15" s="33"/>
      <c r="P15" s="33"/>
      <c r="Q15" s="34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</row>
    <row r="16" spans="1:63" ht="39.6" x14ac:dyDescent="0.3">
      <c r="A16" s="36">
        <v>1</v>
      </c>
      <c r="B16" s="37" t="s">
        <v>45</v>
      </c>
      <c r="C16" s="24"/>
      <c r="D16" s="38">
        <v>1</v>
      </c>
      <c r="E16" s="26">
        <v>2166</v>
      </c>
      <c r="F16" s="39"/>
      <c r="G16" s="29">
        <f t="shared" ref="G16:G17" si="4">E16*D16</f>
        <v>2166</v>
      </c>
      <c r="H16" s="28">
        <f t="shared" ref="H16:H18" si="5">G16/12*12</f>
        <v>2166</v>
      </c>
      <c r="I16" s="30">
        <v>147</v>
      </c>
      <c r="J16" s="29">
        <f>SUM(I16:I16)</f>
        <v>147</v>
      </c>
      <c r="K16" s="31">
        <f>IF(J16/G16*100&gt;=100,100,IF(J16/G16*100&lt;100,J16/G16*100))/100</f>
        <v>6.7867036011080337E-2</v>
      </c>
      <c r="L16" s="31">
        <f>J16/E16</f>
        <v>6.7867036011080337E-2</v>
      </c>
      <c r="M16" s="32">
        <f>IF(J16/H16*100&gt;=100,100,IF(J16/H16*100&lt;100,J16/H16*100))/100</f>
        <v>6.7867036011080337E-2</v>
      </c>
      <c r="N16" s="40" t="s">
        <v>21</v>
      </c>
      <c r="O16" s="33" t="s">
        <v>46</v>
      </c>
      <c r="P16" s="33" t="s">
        <v>36</v>
      </c>
      <c r="Q16" s="34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</row>
    <row r="17" spans="1:63" x14ac:dyDescent="0.3">
      <c r="A17" s="25">
        <v>2</v>
      </c>
      <c r="B17" s="37" t="s">
        <v>47</v>
      </c>
      <c r="C17" s="24"/>
      <c r="D17" s="38">
        <v>0.84</v>
      </c>
      <c r="E17" s="26">
        <v>546</v>
      </c>
      <c r="F17" s="39"/>
      <c r="G17" s="29">
        <f t="shared" si="4"/>
        <v>458.64</v>
      </c>
      <c r="H17" s="28">
        <f t="shared" si="5"/>
        <v>458.64</v>
      </c>
      <c r="I17" s="30">
        <v>27</v>
      </c>
      <c r="J17" s="29">
        <f>SUM(I17:I17)</f>
        <v>27</v>
      </c>
      <c r="K17" s="31">
        <f>IF(J17/G17*100&gt;=100,100,IF(J17/G17*100&lt;100,J17/G17*100))/100</f>
        <v>5.8869701726844588E-2</v>
      </c>
      <c r="L17" s="31">
        <f>J17/E17</f>
        <v>4.9450549450549448E-2</v>
      </c>
      <c r="M17" s="32">
        <f>IF(J17/H17*100&gt;=100,100,IF(J17/H17*100&lt;100,J17/H17*100))/100</f>
        <v>5.8869701726844588E-2</v>
      </c>
      <c r="N17" s="25" t="s">
        <v>43</v>
      </c>
      <c r="O17" s="33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</row>
    <row r="18" spans="1:63" x14ac:dyDescent="0.3">
      <c r="A18" s="22" t="s">
        <v>48</v>
      </c>
      <c r="B18" s="23"/>
      <c r="C18" s="24"/>
      <c r="D18" s="25"/>
      <c r="E18" s="26"/>
      <c r="F18" s="27"/>
      <c r="G18" s="25"/>
      <c r="H18" s="28">
        <f t="shared" si="5"/>
        <v>0</v>
      </c>
      <c r="I18" s="30"/>
      <c r="J18" s="29"/>
      <c r="K18" s="31"/>
      <c r="L18" s="31"/>
      <c r="M18" s="32"/>
      <c r="N18" s="25"/>
      <c r="O18" s="33"/>
      <c r="P18" s="33"/>
      <c r="Q18" s="34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</row>
    <row r="19" spans="1:63" x14ac:dyDescent="0.3">
      <c r="A19" s="25" t="s">
        <v>34</v>
      </c>
      <c r="B19" s="37" t="s">
        <v>49</v>
      </c>
      <c r="C19" s="24"/>
      <c r="D19" s="38">
        <v>1</v>
      </c>
      <c r="E19" s="26">
        <v>13</v>
      </c>
      <c r="F19" s="27"/>
      <c r="G19" s="25">
        <f t="shared" ref="G19:G23" si="6">E19*D19</f>
        <v>13</v>
      </c>
      <c r="H19" s="28">
        <v>13</v>
      </c>
      <c r="I19" s="30">
        <v>6</v>
      </c>
      <c r="J19" s="29">
        <f>SUM(I19:I19)</f>
        <v>6</v>
      </c>
      <c r="K19" s="31">
        <f>IF(J19/G19*100&gt;=100,100,IF(J19/G19*100&lt;100,J19/G19*100))/100</f>
        <v>0.46153846153846151</v>
      </c>
      <c r="L19" s="31">
        <f>J19/E19</f>
        <v>0.46153846153846156</v>
      </c>
      <c r="M19" s="32">
        <f>IF(J19/H19*100&gt;=100,100,IF(J19/H19*100&lt;100,J19/H19*100))/100</f>
        <v>0.46153846153846151</v>
      </c>
      <c r="N19" s="25" t="s">
        <v>43</v>
      </c>
      <c r="O19" s="33"/>
      <c r="P19" s="33"/>
      <c r="Q19" s="34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</row>
    <row r="20" spans="1:63" x14ac:dyDescent="0.3">
      <c r="A20" s="25" t="s">
        <v>37</v>
      </c>
      <c r="B20" s="41" t="s">
        <v>50</v>
      </c>
      <c r="C20" s="24"/>
      <c r="D20" s="38">
        <v>1</v>
      </c>
      <c r="E20" s="26">
        <v>3</v>
      </c>
      <c r="F20" s="27"/>
      <c r="G20" s="25">
        <f t="shared" si="6"/>
        <v>3</v>
      </c>
      <c r="H20" s="28">
        <f t="shared" ref="H20:H23" si="7">G20/12*12</f>
        <v>3</v>
      </c>
      <c r="I20" s="30">
        <v>0</v>
      </c>
      <c r="J20" s="29">
        <f>SUM(I20:I20)</f>
        <v>0</v>
      </c>
      <c r="K20" s="31">
        <f>IF(J20/G20*100&gt;=100,100,IF(J20/G20*100&lt;100,J20/G20*100))/100</f>
        <v>0</v>
      </c>
      <c r="L20" s="31">
        <f>J20/E20</f>
        <v>0</v>
      </c>
      <c r="M20" s="32">
        <f>IF(J20/H20*100&gt;=100,100,IF(J20/H20*100&lt;100,J20/H20*100))/100</f>
        <v>0</v>
      </c>
      <c r="N20" s="25" t="s">
        <v>43</v>
      </c>
      <c r="O20" s="33"/>
      <c r="P20" s="33"/>
      <c r="Q20" s="34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</row>
    <row r="21" spans="1:63" ht="25.5" customHeight="1" x14ac:dyDescent="0.3">
      <c r="A21" s="25" t="s">
        <v>39</v>
      </c>
      <c r="B21" s="41" t="s">
        <v>51</v>
      </c>
      <c r="C21" s="24"/>
      <c r="D21" s="38">
        <v>1</v>
      </c>
      <c r="E21" s="26">
        <v>4</v>
      </c>
      <c r="F21" s="27"/>
      <c r="G21" s="25">
        <f t="shared" si="6"/>
        <v>4</v>
      </c>
      <c r="H21" s="28">
        <f t="shared" si="7"/>
        <v>4</v>
      </c>
      <c r="I21" s="30">
        <v>0</v>
      </c>
      <c r="J21" s="29">
        <f>SUM(I21:I21)</f>
        <v>0</v>
      </c>
      <c r="K21" s="31">
        <f>IF(J21/G21*100&gt;=100,100,IF(J21/G21*100&lt;100,J21/G21*100))/100</f>
        <v>0</v>
      </c>
      <c r="L21" s="31">
        <f>J21/E21</f>
        <v>0</v>
      </c>
      <c r="M21" s="32">
        <f>IF(J21/H21*100&gt;=100,100,IF(J21/H21*100&lt;100,J21/H21*100))/100</f>
        <v>0</v>
      </c>
      <c r="N21" s="40" t="s">
        <v>21</v>
      </c>
      <c r="O21" s="33" t="s">
        <v>52</v>
      </c>
      <c r="P21" s="33" t="s">
        <v>53</v>
      </c>
      <c r="Q21" s="34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</row>
    <row r="22" spans="1:63" ht="25.5" customHeight="1" x14ac:dyDescent="0.3">
      <c r="A22" s="36" t="s">
        <v>41</v>
      </c>
      <c r="B22" s="41" t="s">
        <v>54</v>
      </c>
      <c r="C22" s="24"/>
      <c r="D22" s="38">
        <v>1</v>
      </c>
      <c r="E22" s="26">
        <v>2858</v>
      </c>
      <c r="F22" s="27"/>
      <c r="G22" s="25">
        <f t="shared" si="6"/>
        <v>2858</v>
      </c>
      <c r="H22" s="28">
        <f t="shared" si="7"/>
        <v>2858</v>
      </c>
      <c r="I22" s="30">
        <v>240</v>
      </c>
      <c r="J22" s="29">
        <f>SUM(I22:I22)</f>
        <v>240</v>
      </c>
      <c r="K22" s="31">
        <f>IF(J22/G22*100&gt;=100,100,IF(J22/G22*100&lt;100,J22/G22*100))/100</f>
        <v>8.3974807557732678E-2</v>
      </c>
      <c r="L22" s="31">
        <f>J22/E22</f>
        <v>8.3974807557732678E-2</v>
      </c>
      <c r="M22" s="32">
        <f>IF(J22/H22*100&gt;=100,100,IF(J22/H22*100&lt;100,J22/H22*100))/100</f>
        <v>8.3974807557732678E-2</v>
      </c>
      <c r="N22" s="40" t="s">
        <v>21</v>
      </c>
      <c r="O22" s="33" t="s">
        <v>55</v>
      </c>
      <c r="P22" s="33" t="s">
        <v>56</v>
      </c>
      <c r="Q22" s="34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39.6" x14ac:dyDescent="0.3">
      <c r="A23" s="25" t="s">
        <v>57</v>
      </c>
      <c r="B23" s="37" t="s">
        <v>58</v>
      </c>
      <c r="C23" s="24"/>
      <c r="D23" s="38">
        <v>1</v>
      </c>
      <c r="E23" s="26">
        <v>5205</v>
      </c>
      <c r="F23" s="27"/>
      <c r="G23" s="25">
        <f t="shared" si="6"/>
        <v>5205</v>
      </c>
      <c r="H23" s="28">
        <f t="shared" si="7"/>
        <v>5205</v>
      </c>
      <c r="I23" s="30">
        <v>219</v>
      </c>
      <c r="J23" s="29">
        <f>SUM(I23:I23)</f>
        <v>219</v>
      </c>
      <c r="K23" s="31">
        <f>IF(J23/G23*100&gt;=100,100,IF(J23/G23*100&lt;100,J23/G23*100))/100</f>
        <v>4.2074927953890492E-2</v>
      </c>
      <c r="L23" s="31">
        <f>J23/E23</f>
        <v>4.2074927953890492E-2</v>
      </c>
      <c r="M23" s="32">
        <f>IF(J23/H23*100&gt;=100,100,IF(J23/H23*100&lt;100,J23/H23*100))/100</f>
        <v>4.2074927953890492E-2</v>
      </c>
      <c r="N23" s="40" t="s">
        <v>21</v>
      </c>
      <c r="O23" s="33" t="s">
        <v>55</v>
      </c>
      <c r="P23" s="33" t="s">
        <v>59</v>
      </c>
      <c r="Q23" s="34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x14ac:dyDescent="0.3">
      <c r="A24" s="22" t="s">
        <v>60</v>
      </c>
      <c r="B24" s="23"/>
      <c r="C24" s="24"/>
      <c r="D24" s="42"/>
      <c r="E24" s="26"/>
      <c r="F24" s="27"/>
      <c r="G24" s="25"/>
      <c r="H24" s="28"/>
      <c r="I24" s="30"/>
      <c r="J24" s="29"/>
      <c r="K24" s="31"/>
      <c r="L24" s="31"/>
      <c r="M24" s="32"/>
      <c r="N24" s="25"/>
      <c r="O24" s="33"/>
      <c r="P24" s="33"/>
      <c r="Q24" s="34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</row>
    <row r="25" spans="1:63" ht="26.4" x14ac:dyDescent="0.3">
      <c r="A25" s="36" t="s">
        <v>34</v>
      </c>
      <c r="B25" s="37" t="s">
        <v>61</v>
      </c>
      <c r="C25" s="24"/>
      <c r="D25" s="38">
        <v>1</v>
      </c>
      <c r="E25" s="26">
        <v>5193</v>
      </c>
      <c r="F25" s="27"/>
      <c r="G25" s="25">
        <f t="shared" ref="G25:G26" si="8">E25*D25</f>
        <v>5193</v>
      </c>
      <c r="H25" s="28">
        <f t="shared" ref="H25:H26" si="9">G25/12*12</f>
        <v>5193</v>
      </c>
      <c r="I25" s="30">
        <v>424</v>
      </c>
      <c r="J25" s="29">
        <f>SUM(I25:I25)</f>
        <v>424</v>
      </c>
      <c r="K25" s="31">
        <f>IF(J25/G25*100&gt;=100,100,IF(J25/G25*100&lt;100,J25/G25*100))/100</f>
        <v>8.1648372809551339E-2</v>
      </c>
      <c r="L25" s="31">
        <f>J25/E25</f>
        <v>8.1648372809551326E-2</v>
      </c>
      <c r="M25" s="32">
        <f>IF(J25/H25*100&gt;=100,100,IF(J25/H25*100&lt;100,J25/H25*100))/100</f>
        <v>8.1648372809551339E-2</v>
      </c>
      <c r="N25" s="43" t="s">
        <v>21</v>
      </c>
      <c r="O25" s="33" t="s">
        <v>62</v>
      </c>
      <c r="P25" s="33" t="s">
        <v>63</v>
      </c>
      <c r="Q25" s="3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</row>
    <row r="26" spans="1:63" ht="26.4" x14ac:dyDescent="0.3">
      <c r="A26" s="25" t="s">
        <v>37</v>
      </c>
      <c r="B26" s="37" t="s">
        <v>64</v>
      </c>
      <c r="C26" s="24"/>
      <c r="D26" s="38">
        <v>1</v>
      </c>
      <c r="E26" s="26">
        <v>7829</v>
      </c>
      <c r="F26" s="27"/>
      <c r="G26" s="25">
        <f t="shared" si="8"/>
        <v>7829</v>
      </c>
      <c r="H26" s="28">
        <f t="shared" si="9"/>
        <v>7829</v>
      </c>
      <c r="I26" s="30">
        <v>392</v>
      </c>
      <c r="J26" s="29">
        <f>SUM(I26:I26)</f>
        <v>392</v>
      </c>
      <c r="K26" s="31">
        <f>IF(J26/G26*100&gt;=100,100,IF(J26/G26*100&lt;100,J26/G26*100))/100</f>
        <v>5.0070251628560471E-2</v>
      </c>
      <c r="L26" s="31">
        <f>J26/E26</f>
        <v>5.0070251628560478E-2</v>
      </c>
      <c r="M26" s="32">
        <f>IF(J26/H26*100&gt;=100,100,IF(J26/H26*100&lt;100,J26/H26*100))/100</f>
        <v>5.0070251628560471E-2</v>
      </c>
      <c r="N26" s="43" t="s">
        <v>21</v>
      </c>
      <c r="O26" s="33" t="s">
        <v>65</v>
      </c>
      <c r="P26" s="33" t="s">
        <v>66</v>
      </c>
      <c r="Q26" s="34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</row>
    <row r="27" spans="1:63" x14ac:dyDescent="0.3">
      <c r="A27" s="22" t="s">
        <v>67</v>
      </c>
      <c r="B27" s="23"/>
      <c r="C27" s="24"/>
      <c r="D27" s="25"/>
      <c r="E27" s="26"/>
      <c r="F27" s="27"/>
      <c r="G27" s="25"/>
      <c r="H27" s="28"/>
      <c r="I27" s="30"/>
      <c r="J27" s="29"/>
      <c r="K27" s="31"/>
      <c r="L27" s="31"/>
      <c r="M27" s="32"/>
      <c r="N27" s="25"/>
      <c r="O27" s="33"/>
      <c r="P27" s="33"/>
      <c r="Q27" s="34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</row>
    <row r="28" spans="1:63" x14ac:dyDescent="0.3">
      <c r="A28" s="25" t="s">
        <v>34</v>
      </c>
      <c r="B28" s="37" t="s">
        <v>68</v>
      </c>
      <c r="C28" s="24"/>
      <c r="D28" s="38">
        <v>0.7</v>
      </c>
      <c r="E28" s="26">
        <v>7086</v>
      </c>
      <c r="F28" s="39"/>
      <c r="G28" s="29">
        <f t="shared" ref="G28:G34" si="10">E28*D28</f>
        <v>4960.2</v>
      </c>
      <c r="H28" s="28">
        <f t="shared" ref="H28:H34" si="11">G28/12*12</f>
        <v>4960.2</v>
      </c>
      <c r="I28" s="30">
        <v>4824</v>
      </c>
      <c r="J28" s="29">
        <v>4846</v>
      </c>
      <c r="K28" s="31">
        <f>IF(J28/G28*100&gt;=100,100,IF(J28/G28*100&lt;100,J28/G28*100))/100</f>
        <v>0.97697673480908032</v>
      </c>
      <c r="L28" s="31">
        <f>J28/E28</f>
        <v>0.6838837143663562</v>
      </c>
      <c r="M28" s="32">
        <f>IF(J28/H28*100&gt;=100,100,IF(J28/H28*100&lt;100,J28/H28*100))/100</f>
        <v>0.97697673480908032</v>
      </c>
      <c r="N28" s="40" t="s">
        <v>21</v>
      </c>
      <c r="O28" s="33" t="s">
        <v>69</v>
      </c>
      <c r="P28" s="33" t="s">
        <v>70</v>
      </c>
      <c r="Q28" s="34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</row>
    <row r="29" spans="1:63" ht="39.6" x14ac:dyDescent="0.3">
      <c r="A29" s="25" t="s">
        <v>37</v>
      </c>
      <c r="B29" s="37" t="s">
        <v>71</v>
      </c>
      <c r="C29" s="24"/>
      <c r="D29" s="38">
        <v>0.1</v>
      </c>
      <c r="E29" s="26">
        <v>7086</v>
      </c>
      <c r="F29" s="39"/>
      <c r="G29" s="29">
        <f t="shared" si="10"/>
        <v>708.6</v>
      </c>
      <c r="H29" s="28">
        <f t="shared" si="11"/>
        <v>708.6</v>
      </c>
      <c r="I29" s="30">
        <v>42</v>
      </c>
      <c r="J29" s="29">
        <f>SUM(I29:I29)</f>
        <v>42</v>
      </c>
      <c r="K29" s="31">
        <f>IF(J29/G29*100&gt;=100,100,IF(J29/G29*100&lt;100,J29/G29*100))/100</f>
        <v>5.9271803556308213E-2</v>
      </c>
      <c r="L29" s="31">
        <f>J29/E29</f>
        <v>5.9271803556308214E-3</v>
      </c>
      <c r="M29" s="32">
        <f>IF(J29/H29*100&gt;=100,100,IF(J29/H29*100&lt;100,J29/H29*100))/100</f>
        <v>5.9271803556308213E-2</v>
      </c>
      <c r="N29" s="40" t="s">
        <v>21</v>
      </c>
      <c r="O29" s="33" t="s">
        <v>72</v>
      </c>
      <c r="P29" s="33" t="s">
        <v>73</v>
      </c>
      <c r="Q29" s="33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</row>
    <row r="30" spans="1:63" x14ac:dyDescent="0.3">
      <c r="A30" s="25" t="s">
        <v>39</v>
      </c>
      <c r="B30" s="37" t="s">
        <v>74</v>
      </c>
      <c r="C30" s="24"/>
      <c r="D30" s="38">
        <v>0.1</v>
      </c>
      <c r="E30" s="26">
        <v>4960</v>
      </c>
      <c r="F30" s="39"/>
      <c r="G30" s="29">
        <f t="shared" si="10"/>
        <v>496</v>
      </c>
      <c r="H30" s="28">
        <f t="shared" si="11"/>
        <v>496</v>
      </c>
      <c r="I30" s="30">
        <v>31</v>
      </c>
      <c r="J30" s="29">
        <f>SUM(I30:I30)</f>
        <v>31</v>
      </c>
      <c r="K30" s="31">
        <f>IF(J30/G30*100&gt;=100,100,IF(J30/G30*100&lt;100,J30/G30*100))/100</f>
        <v>6.25E-2</v>
      </c>
      <c r="L30" s="31">
        <f>J30/E30</f>
        <v>6.2500000000000003E-3</v>
      </c>
      <c r="M30" s="32">
        <f>IF(J30/H30*100&gt;=100,100,IF(J30/H30*100&lt;100,J30/H30*100))/100</f>
        <v>6.25E-2</v>
      </c>
      <c r="N30" s="25" t="s">
        <v>43</v>
      </c>
      <c r="O30" s="33"/>
      <c r="P30" s="33"/>
      <c r="Q30" s="34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x14ac:dyDescent="0.3">
      <c r="A31" s="25" t="s">
        <v>41</v>
      </c>
      <c r="B31" s="37" t="s">
        <v>75</v>
      </c>
      <c r="C31" s="24"/>
      <c r="D31" s="44">
        <v>3.5000000000000003E-2</v>
      </c>
      <c r="E31" s="26">
        <v>4960</v>
      </c>
      <c r="F31" s="39"/>
      <c r="G31" s="29">
        <f t="shared" si="10"/>
        <v>173.60000000000002</v>
      </c>
      <c r="H31" s="28">
        <f t="shared" si="11"/>
        <v>173.60000000000002</v>
      </c>
      <c r="I31" s="30">
        <v>0</v>
      </c>
      <c r="J31" s="29">
        <f>SUM(I31:I31)</f>
        <v>0</v>
      </c>
      <c r="K31" s="31">
        <f>IF(J31/G31*100&gt;=100,100,IF(J31/G31*100&lt;100,J31/G31*100))/100</f>
        <v>0</v>
      </c>
      <c r="L31" s="31">
        <f>J31/E31</f>
        <v>0</v>
      </c>
      <c r="M31" s="32">
        <f>IF(J31/H31*100&gt;=100,100,IF(J31/H31*100&lt;100,J31/H31*100))/100</f>
        <v>0</v>
      </c>
      <c r="N31" s="25" t="s">
        <v>43</v>
      </c>
      <c r="O31" s="33"/>
      <c r="P31" s="33"/>
      <c r="Q31" s="34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66" x14ac:dyDescent="0.3">
      <c r="A32" s="25" t="s">
        <v>57</v>
      </c>
      <c r="B32" s="37" t="s">
        <v>76</v>
      </c>
      <c r="C32" s="24"/>
      <c r="D32" s="38">
        <v>0.8</v>
      </c>
      <c r="E32" s="26">
        <v>1417</v>
      </c>
      <c r="F32" s="39"/>
      <c r="G32" s="29">
        <f t="shared" si="10"/>
        <v>1133.6000000000001</v>
      </c>
      <c r="H32" s="28">
        <f t="shared" si="11"/>
        <v>1133.6000000000001</v>
      </c>
      <c r="I32" s="30">
        <v>93</v>
      </c>
      <c r="J32" s="29">
        <f>SUM(I32:I32)</f>
        <v>93</v>
      </c>
      <c r="K32" s="31">
        <f>IF(J32/G32*100&gt;=100,100,IF(J32/G32*100&lt;100,J32/G32*100))/100</f>
        <v>8.2039520112914599E-2</v>
      </c>
      <c r="L32" s="31">
        <f>J32/E32</f>
        <v>6.563161609033169E-2</v>
      </c>
      <c r="M32" s="32">
        <f>IF(J32/H32*100&gt;=100,100,IF(J32/H32*100&lt;100,J32/H32*100))/100</f>
        <v>8.2039520112914599E-2</v>
      </c>
      <c r="N32" s="40" t="s">
        <v>21</v>
      </c>
      <c r="O32" s="33" t="s">
        <v>77</v>
      </c>
      <c r="P32" s="33" t="s">
        <v>78</v>
      </c>
      <c r="Q32" s="34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</row>
    <row r="33" spans="1:63" x14ac:dyDescent="0.3">
      <c r="A33" s="25" t="s">
        <v>79</v>
      </c>
      <c r="B33" s="37" t="s">
        <v>80</v>
      </c>
      <c r="C33" s="24"/>
      <c r="D33" s="38">
        <v>0.6</v>
      </c>
      <c r="E33" s="26">
        <v>447</v>
      </c>
      <c r="F33" s="39"/>
      <c r="G33" s="29">
        <f t="shared" si="10"/>
        <v>268.2</v>
      </c>
      <c r="H33" s="28">
        <f t="shared" si="11"/>
        <v>268.2</v>
      </c>
      <c r="I33" s="30">
        <v>26</v>
      </c>
      <c r="J33" s="29">
        <f>SUM(I33:I33)</f>
        <v>26</v>
      </c>
      <c r="K33" s="31">
        <f>IF(J33/G33*100&gt;=100,100,IF(J33/G33*100&lt;100,J33/G33*100))/100</f>
        <v>9.6942580164056671E-2</v>
      </c>
      <c r="L33" s="31">
        <f>J33/E33</f>
        <v>5.8165548098434001E-2</v>
      </c>
      <c r="M33" s="32">
        <f>IF(J33/H33*100&gt;=100,100,IF(J33/H33*100&lt;100,J33/H33*100))/100</f>
        <v>9.6942580164056671E-2</v>
      </c>
      <c r="N33" s="45" t="s">
        <v>43</v>
      </c>
      <c r="O33" s="33"/>
      <c r="P33" s="33"/>
      <c r="Q33" s="33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</row>
    <row r="34" spans="1:63" x14ac:dyDescent="0.3">
      <c r="A34" s="25" t="s">
        <v>81</v>
      </c>
      <c r="B34" s="37" t="s">
        <v>82</v>
      </c>
      <c r="C34" s="24"/>
      <c r="D34" s="38">
        <v>0.62</v>
      </c>
      <c r="E34" s="26">
        <v>401</v>
      </c>
      <c r="F34" s="39"/>
      <c r="G34" s="29">
        <f t="shared" si="10"/>
        <v>248.62</v>
      </c>
      <c r="H34" s="28">
        <f t="shared" si="11"/>
        <v>248.62</v>
      </c>
      <c r="I34" s="30">
        <v>22</v>
      </c>
      <c r="J34" s="29">
        <f>SUM(I34:I34)</f>
        <v>22</v>
      </c>
      <c r="K34" s="31">
        <f>IF(J34/G34*100&gt;=100,100,IF(J34/G34*100&lt;100,J34/G34*100))/100</f>
        <v>8.8488456278658187E-2</v>
      </c>
      <c r="L34" s="31">
        <f>J34/E34</f>
        <v>5.4862842892768077E-2</v>
      </c>
      <c r="M34" s="32">
        <f>IF(J34/H34*100&gt;=100,100,IF(J34/H34*100&lt;100,J34/H34*100))/100</f>
        <v>8.8488456278658187E-2</v>
      </c>
      <c r="N34" s="25" t="s">
        <v>43</v>
      </c>
      <c r="O34" s="33"/>
      <c r="P34" s="33"/>
      <c r="Q34" s="34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</row>
  </sheetData>
  <mergeCells count="45">
    <mergeCell ref="B31:C31"/>
    <mergeCell ref="B32:C32"/>
    <mergeCell ref="B33:C33"/>
    <mergeCell ref="B34:C34"/>
    <mergeCell ref="B25:C25"/>
    <mergeCell ref="B26:C26"/>
    <mergeCell ref="A27:C27"/>
    <mergeCell ref="B28:C28"/>
    <mergeCell ref="B29:C29"/>
    <mergeCell ref="B30:C30"/>
    <mergeCell ref="B19:C19"/>
    <mergeCell ref="B20:C20"/>
    <mergeCell ref="B21:C21"/>
    <mergeCell ref="B22:C22"/>
    <mergeCell ref="B23:C23"/>
    <mergeCell ref="A24:C24"/>
    <mergeCell ref="B13:C13"/>
    <mergeCell ref="B14:C14"/>
    <mergeCell ref="A15:C15"/>
    <mergeCell ref="B16:C16"/>
    <mergeCell ref="B17:C17"/>
    <mergeCell ref="A18:C18"/>
    <mergeCell ref="B7:C7"/>
    <mergeCell ref="B8:C8"/>
    <mergeCell ref="B9:C9"/>
    <mergeCell ref="A10:C10"/>
    <mergeCell ref="B11:C11"/>
    <mergeCell ref="B12:C12"/>
    <mergeCell ref="P1:P2"/>
    <mergeCell ref="Q1:Q2"/>
    <mergeCell ref="A3:C3"/>
    <mergeCell ref="A4:C4"/>
    <mergeCell ref="B5:C5"/>
    <mergeCell ref="B6:C6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2025-01-23T02:21:26Z</dcterms:created>
  <dcterms:modified xsi:type="dcterms:W3CDTF">2025-01-23T02:25:54Z</dcterms:modified>
</cp:coreProperties>
</file>