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44BFD78A-3FC4-4A5C-A9A0-A8B3F410DF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kap KTR" sheetId="23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I9" i="23"/>
  <c r="F9" i="23"/>
  <c r="K9" i="23"/>
  <c r="J9" i="23"/>
  <c r="H9" i="23"/>
  <c r="G9" i="23"/>
  <c r="E9" i="23"/>
  <c r="D13" i="26" l="1"/>
  <c r="G15" i="26"/>
  <c r="D21" i="26"/>
  <c r="D23" i="26"/>
  <c r="G11" i="26"/>
  <c r="J21" i="26"/>
  <c r="D25" i="26"/>
  <c r="G23" i="26"/>
  <c r="J10" i="26"/>
  <c r="D14" i="26"/>
  <c r="D22" i="26"/>
  <c r="J25" i="26"/>
  <c r="D11" i="26"/>
  <c r="J22" i="26"/>
  <c r="G17" i="26"/>
  <c r="J15" i="26"/>
  <c r="D20" i="26"/>
  <c r="G24" i="26"/>
  <c r="J12" i="26"/>
  <c r="J13" i="26"/>
  <c r="J14" i="26"/>
  <c r="D18" i="26"/>
  <c r="G20" i="26"/>
  <c r="G21" i="26"/>
  <c r="D17" i="26"/>
  <c r="G19" i="26"/>
  <c r="D15" i="26"/>
  <c r="D12" i="26"/>
  <c r="J18" i="26"/>
  <c r="D24" i="26"/>
  <c r="G25" i="26"/>
  <c r="J11" i="26"/>
  <c r="J16" i="26"/>
  <c r="J17" i="26"/>
  <c r="J19" i="26"/>
  <c r="J23" i="26"/>
  <c r="D10" i="26"/>
  <c r="G10" i="26"/>
  <c r="G13" i="26"/>
  <c r="G14" i="26"/>
  <c r="D16" i="26"/>
  <c r="G18" i="26"/>
  <c r="G22" i="26"/>
  <c r="G16" i="26"/>
  <c r="G12" i="26"/>
  <c r="D19" i="26"/>
  <c r="J20" i="26"/>
  <c r="J24" i="26"/>
</calcChain>
</file>

<file path=xl/sharedStrings.xml><?xml version="1.0" encoding="utf-8"?>
<sst xmlns="http://schemas.openxmlformats.org/spreadsheetml/2006/main" count="42" uniqueCount="29">
  <si>
    <t>PUSKESMAS KEDUNGKANDANG</t>
  </si>
  <si>
    <t>download sheet ini</t>
  </si>
  <si>
    <t>CAPAIAN IKK TAHUN 2024</t>
  </si>
  <si>
    <t xml:space="preserve">              Kembali ke 
              Pilihan Program</t>
  </si>
  <si>
    <t>Rekapitulasi Penerapan Kawasan Tanpa Rokok (KTR)</t>
  </si>
  <si>
    <t>Regulasi yang Dimiliki (SK KTR PUSKESMAS)</t>
  </si>
  <si>
    <t>Satgas KTR PUSKESMAS (No SK)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</si>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</sst>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2"/>
      <color rgb="FF000000"/>
      <name val="Arial Narrow"/>
    </font>
    <font>
      <sz val="11"/>
      <color theme="1"/>
      <name val="Arial Narrow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3" fontId="9" fillId="0" borderId="16" xfId="0" applyNumberFormat="1" applyFont="1" applyBorder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164" fontId="7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right"/>
    </xf>
    <xf numFmtId="0" fontId="6" fillId="0" borderId="0" xfId="0" applyFont="1"/>
    <xf numFmtId="0" fontId="2" fillId="0" borderId="14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0" fillId="0" borderId="0" xfId="0"/>
    <xf numFmtId="0" fontId="2" fillId="0" borderId="8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12" xfId="0" applyFont="1" applyBorder="1"/>
    <xf numFmtId="0" fontId="2" fillId="0" borderId="20" xfId="0" applyFont="1" applyBorder="1"/>
    <xf numFmtId="0" fontId="2" fillId="0" borderId="19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21" xfId="0" applyFont="1" applyBorder="1"/>
    <xf numFmtId="0" fontId="2" fillId="0" borderId="13" xfId="0" applyFont="1" applyBorder="1"/>
    <xf numFmtId="0" fontId="3" fillId="0" borderId="22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2" fillId="0" borderId="24" xfId="0" applyFont="1" applyBorder="1"/>
    <xf numFmtId="0" fontId="8" fillId="3" borderId="2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Z1000"/>
  <sheetViews>
    <sheetView showGridLines="0" tabSelected="1" workbookViewId="0">
      <pane ySplit="7" topLeftCell="A8" activePane="bottomLeft" state="frozen"/>
      <selection pane="bottomLeft" activeCell="C2" sqref="C2"/>
    </sheetView>
  </sheetViews>
  <sheetFormatPr defaultColWidth="11.2109375" defaultRowHeight="15" customHeight="1" x14ac:dyDescent="0.25"/>
  <cols>
    <col min="1" max="1" width="4.35546875" customWidth="1"/>
    <col min="2" max="2" width="19.78515625" customWidth="1"/>
    <col min="3" max="3" width="9.57031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26" ht="21" x14ac:dyDescent="0.25">
      <c r="A1" s="20"/>
      <c r="B1" s="21"/>
      <c r="C1" s="5"/>
      <c r="D1" s="5"/>
      <c r="E1" s="5"/>
      <c r="F1" s="5"/>
      <c r="G1" s="5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ht="21" x14ac:dyDescent="0.25">
      <c r="A2" s="22"/>
      <c r="B2" s="23"/>
      <c r="C2" s="6" t="s">
        <v>2</v>
      </c>
      <c r="D2" s="5"/>
      <c r="E2" s="5"/>
      <c r="F2" s="5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6" ht="21" x14ac:dyDescent="0.25">
      <c r="A3" s="24"/>
      <c r="B3" s="25"/>
      <c r="C3" s="6" t="s">
        <v>4</v>
      </c>
      <c r="D3" s="5"/>
      <c r="E3" s="5"/>
      <c r="F3" s="5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6" ht="31.5" customHeight="1" x14ac:dyDescent="0.25">
      <c r="A4" s="39"/>
      <c r="B4" s="29"/>
      <c r="C4" s="6" t="s">
        <v>0</v>
      </c>
      <c r="D4" s="5"/>
      <c r="E4" s="5"/>
      <c r="F4" s="5"/>
      <c r="G4" s="5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26" ht="15.5" x14ac:dyDescent="0.25">
      <c r="A6" s="7"/>
      <c r="B6" s="40" t="s">
        <v>5</v>
      </c>
      <c r="C6" s="33"/>
      <c r="D6" s="41" t="s">
        <v>6</v>
      </c>
      <c r="E6" s="42" t="s">
        <v>7</v>
      </c>
      <c r="F6" s="31"/>
      <c r="G6" s="31"/>
      <c r="H6" s="31"/>
      <c r="I6" s="31"/>
      <c r="J6" s="31"/>
      <c r="K6" s="30"/>
      <c r="L6" s="7"/>
      <c r="M6" s="7"/>
      <c r="N6" s="7"/>
      <c r="O6" s="7"/>
      <c r="P6" s="7"/>
      <c r="Q6" s="7"/>
      <c r="R6" s="7"/>
      <c r="S6" s="7"/>
    </row>
    <row r="7" spans="1:26" ht="46.5" x14ac:dyDescent="0.25">
      <c r="A7" s="8"/>
      <c r="B7" s="34"/>
      <c r="C7" s="35"/>
      <c r="D7" s="32"/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8"/>
      <c r="M7" s="8"/>
      <c r="N7" s="8"/>
      <c r="O7" s="8"/>
      <c r="P7" s="8"/>
      <c r="Q7" s="8"/>
      <c r="R7" s="8"/>
      <c r="S7" s="8"/>
    </row>
    <row r="8" spans="1:26" ht="15.5" x14ac:dyDescent="0.25">
      <c r="A8" s="7"/>
      <c r="B8" s="36"/>
      <c r="C8" s="37"/>
      <c r="D8" s="19"/>
      <c r="E8" s="1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1"/>
      <c r="M8" s="11"/>
      <c r="N8" s="11"/>
      <c r="O8" s="11"/>
      <c r="P8" s="11"/>
      <c r="Q8" s="11"/>
      <c r="R8" s="11"/>
      <c r="S8" s="7"/>
    </row>
    <row r="9" spans="1:26" ht="48.75" customHeight="1" x14ac:dyDescent="0.25">
      <c r="A9" s="12"/>
      <c r="B9" s="38"/>
      <c r="C9" s="30"/>
      <c r="D9" s="13"/>
      <c r="E9" s="14" t="e">
        <f>#REF!</f>
        <v>#REF!</v>
      </c>
      <c r="F9" s="14" t="e">
        <f>#REF!</f>
        <v>#REF!</v>
      </c>
      <c r="G9" s="14" t="e">
        <f>#REF!</f>
        <v>#REF!</v>
      </c>
      <c r="H9" s="14" t="e">
        <f>#REF!</f>
        <v>#REF!</v>
      </c>
      <c r="I9" s="14" t="e">
        <f>#REF!</f>
        <v>#REF!</v>
      </c>
      <c r="J9" s="14" t="e">
        <f>#REF!</f>
        <v>#REF!</v>
      </c>
      <c r="K9" s="14" t="e">
        <f>#REF!</f>
        <v>#REF!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E6:K6"/>
    <mergeCell ref="B9:C9"/>
    <mergeCell ref="A1:B3"/>
    <mergeCell ref="A4:B4"/>
    <mergeCell ref="B6:C8"/>
    <mergeCell ref="D6:D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20" t="s">
        <v>3</v>
      </c>
      <c r="B1" s="21"/>
      <c r="C1" s="5"/>
      <c r="D1" s="5"/>
      <c r="E1" s="5"/>
      <c r="F1" s="5"/>
      <c r="G1" s="5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22"/>
      <c r="B2" s="23"/>
      <c r="C2" s="6" t="s">
        <v>2</v>
      </c>
      <c r="D2" s="5"/>
      <c r="E2" s="5"/>
      <c r="F2" s="5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24"/>
      <c r="B3" s="25"/>
      <c r="C3" s="6" t="s">
        <v>4</v>
      </c>
      <c r="D3" s="5"/>
      <c r="E3" s="5"/>
      <c r="F3" s="5"/>
      <c r="G3" s="5"/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39" t="s">
        <v>1</v>
      </c>
      <c r="B4" s="29"/>
      <c r="C4" s="5"/>
      <c r="D4" s="5"/>
      <c r="E4" s="5"/>
      <c r="F4" s="5"/>
      <c r="G4" s="5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7"/>
      <c r="B6" s="41" t="s">
        <v>15</v>
      </c>
      <c r="C6" s="42" t="s">
        <v>7</v>
      </c>
      <c r="D6" s="31"/>
      <c r="E6" s="31"/>
      <c r="F6" s="31"/>
      <c r="G6" s="31"/>
      <c r="H6" s="31"/>
      <c r="I6" s="30"/>
      <c r="J6" s="7"/>
      <c r="K6" s="7"/>
      <c r="L6" s="7"/>
      <c r="M6" s="7"/>
      <c r="N6" s="7"/>
      <c r="O6" s="7"/>
      <c r="P6" s="7"/>
      <c r="Q6" s="7"/>
    </row>
    <row r="7" spans="1:19" ht="46.5" x14ac:dyDescent="0.25">
      <c r="A7" s="8"/>
      <c r="B7" s="32"/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8"/>
      <c r="K7" s="8"/>
      <c r="L7" s="8"/>
      <c r="M7" s="8"/>
      <c r="N7" s="8"/>
      <c r="O7" s="8"/>
      <c r="P7" s="8"/>
      <c r="Q7" s="8"/>
    </row>
    <row r="8" spans="1:19" ht="15.5" x14ac:dyDescent="0.25">
      <c r="A8" s="7"/>
      <c r="B8" s="19"/>
      <c r="C8" s="10">
        <v>1</v>
      </c>
      <c r="D8" s="10">
        <v>2</v>
      </c>
      <c r="E8" s="10">
        <v>3</v>
      </c>
      <c r="F8" s="10">
        <v>4</v>
      </c>
      <c r="G8" s="10">
        <v>5</v>
      </c>
      <c r="H8" s="10">
        <v>6</v>
      </c>
      <c r="I8" s="10">
        <v>7</v>
      </c>
      <c r="J8" s="11"/>
      <c r="K8" s="11"/>
      <c r="L8" s="11"/>
      <c r="M8" s="11"/>
      <c r="N8" s="11"/>
      <c r="O8" s="11"/>
      <c r="P8" s="11"/>
      <c r="Q8" s="7"/>
    </row>
    <row r="9" spans="1:19" ht="14" x14ac:dyDescent="0.3">
      <c r="B9" s="15" t="e">
        <f>#REF!</f>
        <v>#REF!</v>
      </c>
      <c r="C9" s="4">
        <f ca="1">IFERROR(__xludf.DUMMYFUNCTION("IMPORTRANGE(""https://docs.google.com/spreadsheets/d/1P0UTisakTE5EAx-MYEjY2DmhSnLNqqRm6P3NrlYXL2I/edit#gid=1892753874"",""Rekap KTR!$E$6"")"),6)</f>
        <v>6</v>
      </c>
      <c r="D9" s="4">
        <f ca="1">IFERROR(__xludf.DUMMYFUNCTION("IMPORTRANGE(""https://docs.google.com/spreadsheets/d/1P0UTisakTE5EAx-MYEjY2DmhSnLNqqRm6P3NrlYXL2I/edit#gid=1892753874"",""Rekap KTR!$E$7"")"),26)</f>
        <v>26</v>
      </c>
      <c r="E9" s="4">
        <f ca="1">IFERROR(__xludf.DUMMYFUNCTION("IMPORTRANGE(""https://docs.google.com/spreadsheets/d/1P0UTisakTE5EAx-MYEjY2DmhSnLNqqRm6P3NrlYXL2I/edit#gid=1892753874"",""Rekap KTR!$E$8"")"),56)</f>
        <v>56</v>
      </c>
      <c r="F9" s="4">
        <f ca="1">IFERROR(__xludf.DUMMYFUNCTION("IMPORTRANGE(""https://docs.google.com/spreadsheets/d/1P0UTisakTE5EAx-MYEjY2DmhSnLNqqRm6P3NrlYXL2I/edit#gid=1892753874"",""Rekap KTR!$E$9"")"),8)</f>
        <v>8</v>
      </c>
      <c r="G9" s="4">
        <f ca="1">IFERROR(__xludf.DUMMYFUNCTION("IMPORTRANGE(""https://docs.google.com/spreadsheets/d/1P0UTisakTE5EAx-MYEjY2DmhSnLNqqRm6P3NrlYXL2I/edit#gid=1892753874"",""Rekap KTR!$E$10"")"),0)</f>
        <v>0</v>
      </c>
      <c r="H9" s="4">
        <f ca="1">IFERROR(__xludf.DUMMYFUNCTION("IMPORTRANGE(""https://docs.google.com/spreadsheets/d/1P0UTisakTE5EAx-MYEjY2DmhSnLNqqRm6P3NrlYXL2I/edit#gid=1892753874"",""Rekap KTR!$E$11"")"),8)</f>
        <v>8</v>
      </c>
      <c r="I9" s="4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15" t="e">
        <f>#REF!</f>
        <v>#REF!</v>
      </c>
      <c r="C10" s="4">
        <f ca="1">IFERROR(__xludf.DUMMYFUNCTION("IMPORTRANGE(""https://docs.google.com/spreadsheets/d/1jB-UnyPBzGq1HOZkIVtft_Wo28OEKcZNsVgS5r_boTE/edit#gid=1522333227"",""Rekap KTR!$E$6"")"),12)</f>
        <v>12</v>
      </c>
      <c r="D10" s="4">
        <f ca="1">IFERROR(__xludf.DUMMYFUNCTION("IMPORTRANGE(""https://docs.google.com/spreadsheets/d/1jB-UnyPBzGq1HOZkIVtft_Wo28OEKcZNsVgS5r_boTE/edit#gid=1522333227"",""Rekap KTR!$E$7"")"),53)</f>
        <v>53</v>
      </c>
      <c r="E10" s="4">
        <f ca="1">IFERROR(__xludf.DUMMYFUNCTION("IMPORTRANGE(""https://docs.google.com/spreadsheets/d/1jB-UnyPBzGq1HOZkIVtft_Wo28OEKcZNsVgS5r_boTE/edit#gid=1522333227"",""Rekap KTR!$E$8"")"),56)</f>
        <v>56</v>
      </c>
      <c r="F10" s="4" t="str">
        <f ca="1">IFERROR(__xludf.DUMMYFUNCTION("IMPORTRANGE(""https://docs.google.com/spreadsheets/d/1jB-UnyPBzGq1HOZkIVtft_Wo28OEKcZNsVgS5r_boTE/edit#gid=1522333227"",""Rekap KTR!$E$9"")"),"")</f>
        <v/>
      </c>
      <c r="G10" s="4">
        <f ca="1">IFERROR(__xludf.DUMMYFUNCTION("IMPORTRANGE(""https://docs.google.com/spreadsheets/d/1jB-UnyPBzGq1HOZkIVtft_Wo28OEKcZNsVgS5r_boTE/edit#gid=1522333227"",""Rekap KTR!$E$10"")"),0)</f>
        <v>0</v>
      </c>
      <c r="H10" s="4" t="str">
        <f ca="1">IFERROR(__xludf.DUMMYFUNCTION("IMPORTRANGE(""https://docs.google.com/spreadsheets/d/1jB-UnyPBzGq1HOZkIVtft_Wo28OEKcZNsVgS5r_boTE/edit#gid=1522333227"",""Rekap KTR!$E$11"")"),"")</f>
        <v/>
      </c>
      <c r="I10" s="4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15" t="e">
        <f>#REF!</f>
        <v>#REF!</v>
      </c>
      <c r="C11" s="4">
        <f ca="1">IFERROR(__xludf.DUMMYFUNCTION("IMPORTRANGE(""https://docs.google.com/spreadsheets/d/1gHFrRpJ5fnyxfJI-jxT5z1B1L7rSV8E5sIZEN90Rfhc/edit#gid=1522333227"",""Rekap KTR!$E$6"")"),4)</f>
        <v>4</v>
      </c>
      <c r="D11" s="4">
        <f ca="1">IFERROR(__xludf.DUMMYFUNCTION("IMPORTRANGE(""https://docs.google.com/spreadsheets/d/1gHFrRpJ5fnyxfJI-jxT5z1B1L7rSV8E5sIZEN90Rfhc/edit#gid=1522333227"",""Rekap KTR!$E$7"")"),29)</f>
        <v>29</v>
      </c>
      <c r="E11" s="4">
        <f ca="1">IFERROR(__xludf.DUMMYFUNCTION("IMPORTRANGE(""https://docs.google.com/spreadsheets/d/1gHFrRpJ5fnyxfJI-jxT5z1B1L7rSV8E5sIZEN90Rfhc/edit#gid=1522333227"",""Rekap KTR!$E$8"")"),31)</f>
        <v>31</v>
      </c>
      <c r="F11" s="4" t="str">
        <f ca="1">IFERROR(__xludf.DUMMYFUNCTION("IMPORTRANGE(""https://docs.google.com/spreadsheets/d/1gHFrRpJ5fnyxfJI-jxT5z1B1L7rSV8E5sIZEN90Rfhc/edit#gid=1522333227"",""Rekap KTR!$E$9"")"),"")</f>
        <v/>
      </c>
      <c r="G11" s="4" t="str">
        <f ca="1">IFERROR(__xludf.DUMMYFUNCTION("IMPORTRANGE(""https://docs.google.com/spreadsheets/d/1gHFrRpJ5fnyxfJI-jxT5z1B1L7rSV8E5sIZEN90Rfhc/edit#gid=1522333227"",""Rekap KTR!$E$10"")"),"")</f>
        <v/>
      </c>
      <c r="H11" s="4" t="str">
        <f ca="1">IFERROR(__xludf.DUMMYFUNCTION("IMPORTRANGE(""https://docs.google.com/spreadsheets/d/1gHFrRpJ5fnyxfJI-jxT5z1B1L7rSV8E5sIZEN90Rfhc/edit#gid=1522333227"",""Rekap KTR!$E$11"")"),"")</f>
        <v/>
      </c>
      <c r="I11" s="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15" t="e">
        <f>#REF!</f>
        <v>#REF!</v>
      </c>
      <c r="C12" s="4">
        <f ca="1">IFERROR(__xludf.DUMMYFUNCTION("IMPORTRANGE(""https://docs.google.com/spreadsheets/d/1saC2UP2JuYJ7WRPxjh8EMf_BSfGZ18Ous8sVKGLr-Ng/edit#gid=1892753874"",""Rekap KTR!$E$6"")"),8)</f>
        <v>8</v>
      </c>
      <c r="D12" s="4">
        <f ca="1">IFERROR(__xludf.DUMMYFUNCTION("IMPORTRANGE(""https://docs.google.com/spreadsheets/d/1saC2UP2JuYJ7WRPxjh8EMf_BSfGZ18Ous8sVKGLr-Ng/edit#gid=1892753874"",""Rekap KTR!$E$7"")"),41)</f>
        <v>41</v>
      </c>
      <c r="E12" s="4">
        <f ca="1">IFERROR(__xludf.DUMMYFUNCTION("IMPORTRANGE(""https://docs.google.com/spreadsheets/d/1saC2UP2JuYJ7WRPxjh8EMf_BSfGZ18Ous8sVKGLr-Ng/edit#gid=1892753874"",""Rekap KTR!$E$8"")"),41)</f>
        <v>41</v>
      </c>
      <c r="F12" s="4">
        <f ca="1">IFERROR(__xludf.DUMMYFUNCTION("IMPORTRANGE(""https://docs.google.com/spreadsheets/d/1saC2UP2JuYJ7WRPxjh8EMf_BSfGZ18Ous8sVKGLr-Ng/edit#gid=1892753874"",""Rekap KTR!$E$9"")"),14)</f>
        <v>14</v>
      </c>
      <c r="G12" s="4">
        <f ca="1">IFERROR(__xludf.DUMMYFUNCTION("IMPORTRANGE(""https://docs.google.com/spreadsheets/d/1saC2UP2JuYJ7WRPxjh8EMf_BSfGZ18Ous8sVKGLr-Ng/edit#gid=1892753874"",""Rekap KTR!$E$10"")"),0)</f>
        <v>0</v>
      </c>
      <c r="H12" s="4">
        <f ca="1">IFERROR(__xludf.DUMMYFUNCTION("IMPORTRANGE(""https://docs.google.com/spreadsheets/d/1saC2UP2JuYJ7WRPxjh8EMf_BSfGZ18Ous8sVKGLr-Ng/edit#gid=1892753874"",""Rekap KTR!$E$11"")"),0)</f>
        <v>0</v>
      </c>
      <c r="I12" s="4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15" t="e">
        <f>#REF!</f>
        <v>#REF!</v>
      </c>
      <c r="C13" s="4">
        <f ca="1">IFERROR(__xludf.DUMMYFUNCTION("IMPORTRANGE(""https://docs.google.com/spreadsheets/d/1ApPPV7RPuDI1EDOKjkoDXkV5Yd_NofeQTYTtAHUYGGw/edit#gid=1522333227"",""Rekap KTR!$E$6"")"),3)</f>
        <v>3</v>
      </c>
      <c r="D13" s="4">
        <f ca="1">IFERROR(__xludf.DUMMYFUNCTION("IMPORTRANGE(""https://docs.google.com/spreadsheets/d/1ApPPV7RPuDI1EDOKjkoDXkV5Yd_NofeQTYTtAHUYGGw/edit#gid=1522333227"",""Rekap KTR!$E$7"")"),20)</f>
        <v>20</v>
      </c>
      <c r="E13" s="4">
        <f ca="1">IFERROR(__xludf.DUMMYFUNCTION("IMPORTRANGE(""https://docs.google.com/spreadsheets/d/1ApPPV7RPuDI1EDOKjkoDXkV5Yd_NofeQTYTtAHUYGGw/edit#gid=1522333227"",""Rekap KTR!$E$8"")"),6)</f>
        <v>6</v>
      </c>
      <c r="F13" s="4" t="str">
        <f ca="1">IFERROR(__xludf.DUMMYFUNCTION("IMPORTRANGE(""https://docs.google.com/spreadsheets/d/1ApPPV7RPuDI1EDOKjkoDXkV5Yd_NofeQTYTtAHUYGGw/edit#gid=1522333227"",""Rekap KTR!$E$9"")"),"")</f>
        <v/>
      </c>
      <c r="G13" s="4" t="str">
        <f ca="1">IFERROR(__xludf.DUMMYFUNCTION("IMPORTRANGE(""https://docs.google.com/spreadsheets/d/1ApPPV7RPuDI1EDOKjkoDXkV5Yd_NofeQTYTtAHUYGGw/edit#gid=1522333227"",""Rekap KTR!$E$10"")"),"")</f>
        <v/>
      </c>
      <c r="H13" s="4" t="str">
        <f ca="1">IFERROR(__xludf.DUMMYFUNCTION("IMPORTRANGE(""https://docs.google.com/spreadsheets/d/1ApPPV7RPuDI1EDOKjkoDXkV5Yd_NofeQTYTtAHUYGGw/edit#gid=1522333227"",""Rekap KTR!$E$11"")"),"")</f>
        <v/>
      </c>
      <c r="I13" s="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15" t="e">
        <f>#REF!</f>
        <v>#REF!</v>
      </c>
      <c r="C14" s="4">
        <f ca="1">IFERROR(__xludf.DUMMYFUNCTION("IMPORTRANGE(""https://docs.google.com/spreadsheets/d/1iV_nqIfkAdyO_vl_QARxWbfnGcK2KlCCS94aVJ2QbTI/edit#gid=1522333227"",""Rekap KTR!$E$6"")"),6)</f>
        <v>6</v>
      </c>
      <c r="D14" s="4">
        <f ca="1">IFERROR(__xludf.DUMMYFUNCTION("IMPORTRANGE(""https://docs.google.com/spreadsheets/d/1iV_nqIfkAdyO_vl_QARxWbfnGcK2KlCCS94aVJ2QbTI/edit#gid=1522333227"",""Rekap KTR!$E$7"")"),26)</f>
        <v>26</v>
      </c>
      <c r="E14" s="4">
        <f ca="1">IFERROR(__xludf.DUMMYFUNCTION("IMPORTRANGE(""https://docs.google.com/spreadsheets/d/1iV_nqIfkAdyO_vl_QARxWbfnGcK2KlCCS94aVJ2QbTI/edit#gid=1522333227"",""Rekap KTR!$E$8"")"),13)</f>
        <v>13</v>
      </c>
      <c r="F14" s="4">
        <f ca="1">IFERROR(__xludf.DUMMYFUNCTION("IMPORTRANGE(""https://docs.google.com/spreadsheets/d/1iV_nqIfkAdyO_vl_QARxWbfnGcK2KlCCS94aVJ2QbTI/edit#gid=1522333227"",""Rekap KTR!$E$9"")"),0)</f>
        <v>0</v>
      </c>
      <c r="G14" s="4">
        <f ca="1">IFERROR(__xludf.DUMMYFUNCTION("IMPORTRANGE(""https://docs.google.com/spreadsheets/d/1iV_nqIfkAdyO_vl_QARxWbfnGcK2KlCCS94aVJ2QbTI/edit#gid=1522333227"",""Rekap KTR!$E$10"")"),0)</f>
        <v>0</v>
      </c>
      <c r="H14" s="4">
        <f ca="1">IFERROR(__xludf.DUMMYFUNCTION("IMPORTRANGE(""https://docs.google.com/spreadsheets/d/1iV_nqIfkAdyO_vl_QARxWbfnGcK2KlCCS94aVJ2QbTI/edit#gid=1522333227"",""Rekap KTR!$E$11"")"),0)</f>
        <v>0</v>
      </c>
      <c r="I14" s="4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15" t="e">
        <f>#REF!</f>
        <v>#REF!</v>
      </c>
      <c r="C15" s="4">
        <f ca="1">IFERROR(__xludf.DUMMYFUNCTION("IMPORTRANGE(""https://docs.google.com/spreadsheets/d/1zz70Lj6oBg1MOPSG6KJcsMeqBNtXMHYICRkg7kpt_d0/edit#gid=1892753874"",""Rekap KTR!$E$6"")"),9)</f>
        <v>9</v>
      </c>
      <c r="D15" s="4">
        <f ca="1">IFERROR(__xludf.DUMMYFUNCTION("IMPORTRANGE(""https://docs.google.com/spreadsheets/d/1zz70Lj6oBg1MOPSG6KJcsMeqBNtXMHYICRkg7kpt_d0/edit#gid=1892753874"",""Rekap KTR!$E$7"")"),47)</f>
        <v>47</v>
      </c>
      <c r="E15" s="4">
        <f ca="1">IFERROR(__xludf.DUMMYFUNCTION("IMPORTRANGE(""https://docs.google.com/spreadsheets/d/1zz70Lj6oBg1MOPSG6KJcsMeqBNtXMHYICRkg7kpt_d0/edit#gid=1892753874"",""Rekap KTR!$E$8"")"),29)</f>
        <v>29</v>
      </c>
      <c r="F15" s="4">
        <f ca="1">IFERROR(__xludf.DUMMYFUNCTION("IMPORTRANGE(""https://docs.google.com/spreadsheets/d/1zz70Lj6oBg1MOPSG6KJcsMeqBNtXMHYICRkg7kpt_d0/edit#gid=1892753874"",""Rekap KTR!$E$9"")"),3)</f>
        <v>3</v>
      </c>
      <c r="G15" s="4">
        <f ca="1">IFERROR(__xludf.DUMMYFUNCTION("IMPORTRANGE(""https://docs.google.com/spreadsheets/d/1zz70Lj6oBg1MOPSG6KJcsMeqBNtXMHYICRkg7kpt_d0/edit#gid=1892753874"",""Rekap KTR!$E$10"")"),1)</f>
        <v>1</v>
      </c>
      <c r="H15" s="4">
        <f ca="1">IFERROR(__xludf.DUMMYFUNCTION("IMPORTRANGE(""https://docs.google.com/spreadsheets/d/1zz70Lj6oBg1MOPSG6KJcsMeqBNtXMHYICRkg7kpt_d0/edit#gid=1892753874"",""Rekap KTR!$E$11"")"),4)</f>
        <v>4</v>
      </c>
      <c r="I15" s="4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15" t="e">
        <f>#REF!</f>
        <v>#REF!</v>
      </c>
      <c r="C16" s="4">
        <f ca="1">IFERROR(__xludf.DUMMYFUNCTION("IMPORTRANGE(""https://docs.google.com/spreadsheets/d/1773f1iHRnXhbrVjAHR7zUpu3neZdvtp1a2ikB9LJu8U/edit#gid=1522333227"",""Rekap KTR!$E$6"")"),39)</f>
        <v>39</v>
      </c>
      <c r="D16" s="4">
        <f ca="1">IFERROR(__xludf.DUMMYFUNCTION("IMPORTRANGE(""https://docs.google.com/spreadsheets/d/1773f1iHRnXhbrVjAHR7zUpu3neZdvtp1a2ikB9LJu8U/edit#gid=1522333227"",""Rekap KTR!$E$7"")"),43)</f>
        <v>43</v>
      </c>
      <c r="E16" s="4">
        <f ca="1">IFERROR(__xludf.DUMMYFUNCTION("IMPORTRANGE(""https://docs.google.com/spreadsheets/d/1773f1iHRnXhbrVjAHR7zUpu3neZdvtp1a2ikB9LJu8U/edit#gid=1522333227"",""Rekap KTR!$E$8"")"),32)</f>
        <v>32</v>
      </c>
      <c r="F16" s="4">
        <f ca="1">IFERROR(__xludf.DUMMYFUNCTION("IMPORTRANGE(""https://docs.google.com/spreadsheets/d/1773f1iHRnXhbrVjAHR7zUpu3neZdvtp1a2ikB9LJu8U/edit#gid=1522333227"",""Rekap KTR!$E$9"")"),21)</f>
        <v>21</v>
      </c>
      <c r="G16" s="4">
        <f ca="1">IFERROR(__xludf.DUMMYFUNCTION("IMPORTRANGE(""https://docs.google.com/spreadsheets/d/1773f1iHRnXhbrVjAHR7zUpu3neZdvtp1a2ikB9LJu8U/edit#gid=1522333227"",""Rekap KTR!$E$10"")"),0)</f>
        <v>0</v>
      </c>
      <c r="H16" s="4">
        <f ca="1">IFERROR(__xludf.DUMMYFUNCTION("IMPORTRANGE(""https://docs.google.com/spreadsheets/d/1773f1iHRnXhbrVjAHR7zUpu3neZdvtp1a2ikB9LJu8U/edit#gid=1522333227"",""Rekap KTR!$E$11"")"),16)</f>
        <v>16</v>
      </c>
      <c r="I16" s="4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15" t="e">
        <f>#REF!</f>
        <v>#REF!</v>
      </c>
      <c r="C17" s="4">
        <f ca="1">IFERROR(__xludf.DUMMYFUNCTION("IMPORTRANGE(""https://docs.google.com/spreadsheets/d/10iNzN1LqaStEosZKEbqcoOm3IdodNsG31q_nR0Y6WGo/edit#gid=1522333227"",""Rekap KTR!$E$6"")"),1)</f>
        <v>1</v>
      </c>
      <c r="D17" s="4">
        <f ca="1">IFERROR(__xludf.DUMMYFUNCTION("IMPORTRANGE(""https://docs.google.com/spreadsheets/d/10iNzN1LqaStEosZKEbqcoOm3IdodNsG31q_nR0Y6WGo/edit#gid=1522333227"",""Rekap KTR!$E$7"")"),27)</f>
        <v>27</v>
      </c>
      <c r="E17" s="4">
        <f ca="1">IFERROR(__xludf.DUMMYFUNCTION("IMPORTRANGE(""https://docs.google.com/spreadsheets/d/10iNzN1LqaStEosZKEbqcoOm3IdodNsG31q_nR0Y6WGo/edit#gid=1522333227"",""Rekap KTR!$E$8"")"),2)</f>
        <v>2</v>
      </c>
      <c r="F17" s="4">
        <f ca="1">IFERROR(__xludf.DUMMYFUNCTION("IMPORTRANGE(""https://docs.google.com/spreadsheets/d/10iNzN1LqaStEosZKEbqcoOm3IdodNsG31q_nR0Y6WGo/edit#gid=1522333227"",""Rekap KTR!$E$9"")"),3)</f>
        <v>3</v>
      </c>
      <c r="G17" s="4">
        <f ca="1">IFERROR(__xludf.DUMMYFUNCTION("IMPORTRANGE(""https://docs.google.com/spreadsheets/d/10iNzN1LqaStEosZKEbqcoOm3IdodNsG31q_nR0Y6WGo/edit#gid=1522333227"",""Rekap KTR!$E$10"")"),0)</f>
        <v>0</v>
      </c>
      <c r="H17" s="4">
        <f ca="1">IFERROR(__xludf.DUMMYFUNCTION("IMPORTRANGE(""https://docs.google.com/spreadsheets/d/10iNzN1LqaStEosZKEbqcoOm3IdodNsG31q_nR0Y6WGo/edit#gid=1522333227"",""Rekap KTR!$E$11"")"),2)</f>
        <v>2</v>
      </c>
      <c r="I17" s="4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15" t="e">
        <f>#REF!</f>
        <v>#REF!</v>
      </c>
      <c r="C18" s="4">
        <f ca="1">IFERROR(__xludf.DUMMYFUNCTION("IMPORTRANGE(""https://docs.google.com/spreadsheets/d/17PsIU8VcCQeO2M4DM42K9vv32GkafaaF1LxQevQ8tAQ/edit#gid=1892753874"",""Rekap KTR!$E$6"")"),2)</f>
        <v>2</v>
      </c>
      <c r="D18" s="4">
        <f ca="1">IFERROR(__xludf.DUMMYFUNCTION("IMPORTRANGE(""https://docs.google.com/spreadsheets/d/17PsIU8VcCQeO2M4DM42K9vv32GkafaaF1LxQevQ8tAQ/edit#gid=1892753874"",""Rekap KTR!$E$7"")"),21)</f>
        <v>21</v>
      </c>
      <c r="E18" s="4">
        <f ca="1">IFERROR(__xludf.DUMMYFUNCTION("IMPORTRANGE(""https://docs.google.com/spreadsheets/d/17PsIU8VcCQeO2M4DM42K9vv32GkafaaF1LxQevQ8tAQ/edit#gid=1892753874"",""Rekap KTR!$E$8"")"),17)</f>
        <v>17</v>
      </c>
      <c r="F18" s="4">
        <f ca="1">IFERROR(__xludf.DUMMYFUNCTION("IMPORTRANGE(""https://docs.google.com/spreadsheets/d/17PsIU8VcCQeO2M4DM42K9vv32GkafaaF1LxQevQ8tAQ/edit#gid=1892753874"",""Rekap KTR!$E$9"")"),0)</f>
        <v>0</v>
      </c>
      <c r="G18" s="4">
        <f ca="1">IFERROR(__xludf.DUMMYFUNCTION("IMPORTRANGE(""https://docs.google.com/spreadsheets/d/17PsIU8VcCQeO2M4DM42K9vv32GkafaaF1LxQevQ8tAQ/edit#gid=1892753874"",""Rekap KTR!$E$10"")"),0)</f>
        <v>0</v>
      </c>
      <c r="H18" s="4">
        <f ca="1">IFERROR(__xludf.DUMMYFUNCTION("IMPORTRANGE(""https://docs.google.com/spreadsheets/d/17PsIU8VcCQeO2M4DM42K9vv32GkafaaF1LxQevQ8tAQ/edit#gid=1892753874"",""Rekap KTR!$E$11"")"),0)</f>
        <v>0</v>
      </c>
      <c r="I18" s="4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15" t="e">
        <f>#REF!</f>
        <v>#REF!</v>
      </c>
      <c r="C19" s="4">
        <f ca="1">IFERROR(__xludf.DUMMYFUNCTION("IMPORTRANGE(""https://docs.google.com/spreadsheets/d/1d0Y9C6M4-a1TT0nIK2Gc4IXnbVyxoBB3v7o1biNGAwY/edit#gid=1892753874"",""Rekap KTR!$E$6"")"),6)</f>
        <v>6</v>
      </c>
      <c r="D19" s="4">
        <f ca="1">IFERROR(__xludf.DUMMYFUNCTION("IMPORTRANGE(""https://docs.google.com/spreadsheets/d/1d0Y9C6M4-a1TT0nIK2Gc4IXnbVyxoBB3v7o1biNGAwY/edit#gid=1892753874"",""Rekap KTR!$E$7"")"),27)</f>
        <v>27</v>
      </c>
      <c r="E19" s="4">
        <f ca="1">IFERROR(__xludf.DUMMYFUNCTION("IMPORTRANGE(""https://docs.google.com/spreadsheets/d/1d0Y9C6M4-a1TT0nIK2Gc4IXnbVyxoBB3v7o1biNGAwY/edit#gid=1892753874"",""Rekap KTR!$E$8"")"),7)</f>
        <v>7</v>
      </c>
      <c r="F19" s="4">
        <f ca="1">IFERROR(__xludf.DUMMYFUNCTION("IMPORTRANGE(""https://docs.google.com/spreadsheets/d/1d0Y9C6M4-a1TT0nIK2Gc4IXnbVyxoBB3v7o1biNGAwY/edit#gid=1892753874"",""Rekap KTR!$E$9"")"),0)</f>
        <v>0</v>
      </c>
      <c r="G19" s="4">
        <f ca="1">IFERROR(__xludf.DUMMYFUNCTION("IMPORTRANGE(""https://docs.google.com/spreadsheets/d/1d0Y9C6M4-a1TT0nIK2Gc4IXnbVyxoBB3v7o1biNGAwY/edit#gid=1892753874"",""Rekap KTR!$E$10"")"),0)</f>
        <v>0</v>
      </c>
      <c r="H19" s="4">
        <f ca="1">IFERROR(__xludf.DUMMYFUNCTION("IMPORTRANGE(""https://docs.google.com/spreadsheets/d/1d0Y9C6M4-a1TT0nIK2Gc4IXnbVyxoBB3v7o1biNGAwY/edit#gid=1892753874"",""Rekap KTR!$E$11"")"),0)</f>
        <v>0</v>
      </c>
      <c r="I19" s="4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15" t="e">
        <f>#REF!</f>
        <v>#REF!</v>
      </c>
      <c r="C20" s="4">
        <f ca="1">IFERROR(__xludf.DUMMYFUNCTION("IMPORTRANGE(""https://docs.google.com/spreadsheets/d/1fXA1yQzUNddp7fjR2KF22o4rRJu9lP9Ja9Oi1mRbg_E/edit#gid=1892753874"",""Rekap KTR!$E$6"")"),2)</f>
        <v>2</v>
      </c>
      <c r="D20" s="4">
        <f ca="1">IFERROR(__xludf.DUMMYFUNCTION("IMPORTRANGE(""https://docs.google.com/spreadsheets/d/1fXA1yQzUNddp7fjR2KF22o4rRJu9lP9Ja9Oi1mRbg_E/edit#gid=1892753874"",""Rekap KTR!$E$7"")"),31)</f>
        <v>31</v>
      </c>
      <c r="E20" s="4">
        <f ca="1">IFERROR(__xludf.DUMMYFUNCTION("IMPORTRANGE(""https://docs.google.com/spreadsheets/d/1fXA1yQzUNddp7fjR2KF22o4rRJu9lP9Ja9Oi1mRbg_E/edit#gid=1892753874"",""Rekap KTR!$E$8"")"),29)</f>
        <v>29</v>
      </c>
      <c r="F20" s="4">
        <f ca="1">IFERROR(__xludf.DUMMYFUNCTION("IMPORTRANGE(""https://docs.google.com/spreadsheets/d/1fXA1yQzUNddp7fjR2KF22o4rRJu9lP9Ja9Oi1mRbg_E/edit#gid=1892753874"",""Rekap KTR!$E$9"")"),19)</f>
        <v>19</v>
      </c>
      <c r="G20" s="4">
        <f ca="1">IFERROR(__xludf.DUMMYFUNCTION("IMPORTRANGE(""https://docs.google.com/spreadsheets/d/1fXA1yQzUNddp7fjR2KF22o4rRJu9lP9Ja9Oi1mRbg_E/edit#gid=1892753874"",""Rekap KTR!$E$10"")"),1)</f>
        <v>1</v>
      </c>
      <c r="H20" s="4">
        <f ca="1">IFERROR(__xludf.DUMMYFUNCTION("IMPORTRANGE(""https://docs.google.com/spreadsheets/d/1fXA1yQzUNddp7fjR2KF22o4rRJu9lP9Ja9Oi1mRbg_E/edit#gid=1892753874"",""Rekap KTR!$E$11"")"),1)</f>
        <v>1</v>
      </c>
      <c r="I20" s="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15" t="e">
        <f>#REF!</f>
        <v>#REF!</v>
      </c>
      <c r="C21" s="4">
        <f ca="1">IFERROR(__xludf.DUMMYFUNCTION("IMPORTRANGE(""https://docs.google.com/spreadsheets/d/155aL1qCqCleHwMP0Y8LT5akEbK27R0RIka-lAkeoeEo/edit#gid=1892753874"",""Rekap KTR!$E$6"")"),10)</f>
        <v>10</v>
      </c>
      <c r="D21" s="4">
        <f ca="1">IFERROR(__xludf.DUMMYFUNCTION("IMPORTRANGE(""https://docs.google.com/spreadsheets/d/155aL1qCqCleHwMP0Y8LT5akEbK27R0RIka-lAkeoeEo/edit#gid=1892753874"",""Rekap KTR!$E$7"")"),47)</f>
        <v>47</v>
      </c>
      <c r="E21" s="4">
        <f ca="1">IFERROR(__xludf.DUMMYFUNCTION("IMPORTRANGE(""https://docs.google.com/spreadsheets/d/155aL1qCqCleHwMP0Y8LT5akEbK27R0RIka-lAkeoeEo/edit#gid=1892753874"",""Rekap KTR!$E$8"")"),5)</f>
        <v>5</v>
      </c>
      <c r="F21" s="4" t="str">
        <f ca="1">IFERROR(__xludf.DUMMYFUNCTION("IMPORTRANGE(""https://docs.google.com/spreadsheets/d/155aL1qCqCleHwMP0Y8LT5akEbK27R0RIka-lAkeoeEo/edit#gid=1892753874"",""Rekap KTR!$E$9"")"),"")</f>
        <v/>
      </c>
      <c r="G21" s="4" t="str">
        <f ca="1">IFERROR(__xludf.DUMMYFUNCTION("IMPORTRANGE(""https://docs.google.com/spreadsheets/d/155aL1qCqCleHwMP0Y8LT5akEbK27R0RIka-lAkeoeEo/edit#gid=1892753874"",""Rekap KTR!$E$10"")"),"")</f>
        <v/>
      </c>
      <c r="H21" s="4" t="str">
        <f ca="1">IFERROR(__xludf.DUMMYFUNCTION("IMPORTRANGE(""https://docs.google.com/spreadsheets/d/155aL1qCqCleHwMP0Y8LT5akEbK27R0RIka-lAkeoeEo/edit#gid=1892753874"",""Rekap KTR!$E$11"")"),"")</f>
        <v/>
      </c>
      <c r="I21" s="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15" t="e">
        <f>#REF!</f>
        <v>#REF!</v>
      </c>
      <c r="C22" s="4">
        <f ca="1">IFERROR(__xludf.DUMMYFUNCTION("IMPORTRANGE(""https://docs.google.com/spreadsheets/d/13FRR1udp0c0o6Nmp_8YHiON78PXr-L4FqQQ028JcBYY/edit#gid=1522333227"",""Rekap KTR!$E$6"")"),7)</f>
        <v>7</v>
      </c>
      <c r="D22" s="4">
        <f ca="1">IFERROR(__xludf.DUMMYFUNCTION("IMPORTRANGE(""https://docs.google.com/spreadsheets/d/13FRR1udp0c0o6Nmp_8YHiON78PXr-L4FqQQ028JcBYY/edit#gid=1522333227"",""Rekap KTR!$E$7"")"),31)</f>
        <v>31</v>
      </c>
      <c r="E22" s="4">
        <f ca="1">IFERROR(__xludf.DUMMYFUNCTION("IMPORTRANGE(""https://docs.google.com/spreadsheets/d/13FRR1udp0c0o6Nmp_8YHiON78PXr-L4FqQQ028JcBYY/edit#gid=1522333227"",""Rekap KTR!$E$8"")"),2)</f>
        <v>2</v>
      </c>
      <c r="F22" s="4" t="str">
        <f ca="1">IFERROR(__xludf.DUMMYFUNCTION("IMPORTRANGE(""https://docs.google.com/spreadsheets/d/13FRR1udp0c0o6Nmp_8YHiON78PXr-L4FqQQ028JcBYY/edit#gid=1522333227"",""Rekap KTR!$E$9"")"),"")</f>
        <v/>
      </c>
      <c r="G22" s="4" t="str">
        <f ca="1">IFERROR(__xludf.DUMMYFUNCTION("IMPORTRANGE(""https://docs.google.com/spreadsheets/d/13FRR1udp0c0o6Nmp_8YHiON78PXr-L4FqQQ028JcBYY/edit#gid=1522333227"",""Rekap KTR!$E$10"")"),"")</f>
        <v/>
      </c>
      <c r="H22" s="4" t="str">
        <f ca="1">IFERROR(__xludf.DUMMYFUNCTION("IMPORTRANGE(""https://docs.google.com/spreadsheets/d/13FRR1udp0c0o6Nmp_8YHiON78PXr-L4FqQQ028JcBYY/edit#gid=1522333227"",""Rekap KTR!$E$11"")"),"")</f>
        <v/>
      </c>
      <c r="I22" s="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15" t="e">
        <f>#REF!</f>
        <v>#REF!</v>
      </c>
      <c r="C23" s="4">
        <f ca="1">IFERROR(__xludf.DUMMYFUNCTION("IMPORTRANGE(""https://docs.google.com/spreadsheets/d/1PVwe4VvYfj1Vj424c9kO9TcQogsBM6TpXMbFve9togc/edit#gid=1522333227"",""Rekap KTR!$E$6"")"),5)</f>
        <v>5</v>
      </c>
      <c r="D23" s="4">
        <f ca="1">IFERROR(__xludf.DUMMYFUNCTION("IMPORTRANGE(""https://docs.google.com/spreadsheets/d/1PVwe4VvYfj1Vj424c9kO9TcQogsBM6TpXMbFve9togc/edit#gid=1522333227"",""Rekap KTR!$E$7"")"),38)</f>
        <v>38</v>
      </c>
      <c r="E23" s="4">
        <f ca="1">IFERROR(__xludf.DUMMYFUNCTION("IMPORTRANGE(""https://docs.google.com/spreadsheets/d/1PVwe4VvYfj1Vj424c9kO9TcQogsBM6TpXMbFve9togc/edit#gid=1522333227"",""Rekap KTR!$E$8"")"),17)</f>
        <v>17</v>
      </c>
      <c r="F23" s="4">
        <f ca="1">IFERROR(__xludf.DUMMYFUNCTION("IMPORTRANGE(""https://docs.google.com/spreadsheets/d/1PVwe4VvYfj1Vj424c9kO9TcQogsBM6TpXMbFve9togc/edit#gid=1522333227"",""Rekap KTR!$E$9"")"),0)</f>
        <v>0</v>
      </c>
      <c r="G23" s="4">
        <f ca="1">IFERROR(__xludf.DUMMYFUNCTION("IMPORTRANGE(""https://docs.google.com/spreadsheets/d/1PVwe4VvYfj1Vj424c9kO9TcQogsBM6TpXMbFve9togc/edit#gid=1522333227"",""Rekap KTR!$E$10"")"),0)</f>
        <v>0</v>
      </c>
      <c r="H23" s="4">
        <f ca="1">IFERROR(__xludf.DUMMYFUNCTION("IMPORTRANGE(""https://docs.google.com/spreadsheets/d/1PVwe4VvYfj1Vj424c9kO9TcQogsBM6TpXMbFve9togc/edit#gid=1522333227"",""Rekap KTR!$E$11"")"),0)</f>
        <v>0</v>
      </c>
      <c r="I23" s="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15" t="e">
        <f>#REF!</f>
        <v>#REF!</v>
      </c>
      <c r="C24" s="4" t="str">
        <f ca="1">IFERROR(__xludf.DUMMYFUNCTION("IMPORTRANGE(""https://docs.google.com/spreadsheets/d/15JUTNcWxWGx3Ha8qvwbxgnbDbT4v7N3vZYvqPZ68_Xg/edit#gid=1892753874"",""Rekap KTR!$E$6"")"),"")</f>
        <v/>
      </c>
      <c r="D24" s="4">
        <f ca="1">IFERROR(__xludf.DUMMYFUNCTION("IMPORTRANGE(""https://docs.google.com/spreadsheets/d/15JUTNcWxWGx3Ha8qvwbxgnbDbT4v7N3vZYvqPZ68_Xg/edit#gid=1892753874"",""Rekap KTR!$E$7"")"),19)</f>
        <v>19</v>
      </c>
      <c r="E24" s="4" t="str">
        <f ca="1">IFERROR(__xludf.DUMMYFUNCTION("IMPORTRANGE(""https://docs.google.com/spreadsheets/d/15JUTNcWxWGx3Ha8qvwbxgnbDbT4v7N3vZYvqPZ68_Xg/edit#gid=1892753874"",""Rekap KTR!$E$8"")"),"")</f>
        <v/>
      </c>
      <c r="F24" s="4" t="str">
        <f ca="1">IFERROR(__xludf.DUMMYFUNCTION("IMPORTRANGE(""https://docs.google.com/spreadsheets/d/15JUTNcWxWGx3Ha8qvwbxgnbDbT4v7N3vZYvqPZ68_Xg/edit#gid=1892753874"",""Rekap KTR!$E$9"")"),"")</f>
        <v/>
      </c>
      <c r="G24" s="4" t="str">
        <f ca="1">IFERROR(__xludf.DUMMYFUNCTION("IMPORTRANGE(""https://docs.google.com/spreadsheets/d/15JUTNcWxWGx3Ha8qvwbxgnbDbT4v7N3vZYvqPZ68_Xg/edit#gid=1892753874"",""Rekap KTR!$E$10"")"),"")</f>
        <v/>
      </c>
      <c r="H24" s="4" t="str">
        <f ca="1">IFERROR(__xludf.DUMMYFUNCTION("IMPORTRANGE(""https://docs.google.com/spreadsheets/d/15JUTNcWxWGx3Ha8qvwbxgnbDbT4v7N3vZYvqPZ68_Xg/edit#gid=1892753874"",""Rekap KTR!$E$11"")"),"")</f>
        <v/>
      </c>
      <c r="I24" s="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20" t="s">
        <v>3</v>
      </c>
      <c r="B1" s="26"/>
      <c r="C1" s="21"/>
      <c r="D1" s="46" t="s">
        <v>16</v>
      </c>
      <c r="E1" s="26"/>
      <c r="F1" s="26"/>
      <c r="G1" s="26"/>
      <c r="H1" s="26"/>
      <c r="I1" s="26"/>
      <c r="J1" s="21"/>
      <c r="K1" s="5"/>
      <c r="L1" s="1"/>
      <c r="M1" s="1"/>
      <c r="N1" s="1"/>
      <c r="O1" s="1"/>
      <c r="P1" s="1"/>
    </row>
    <row r="2" spans="1:16" ht="21" x14ac:dyDescent="0.25">
      <c r="A2" s="22"/>
      <c r="B2" s="27"/>
      <c r="C2" s="23"/>
      <c r="D2" s="22"/>
      <c r="E2" s="27"/>
      <c r="F2" s="27"/>
      <c r="G2" s="27"/>
      <c r="H2" s="27"/>
      <c r="I2" s="27"/>
      <c r="J2" s="23"/>
      <c r="K2" s="5"/>
      <c r="L2" s="1"/>
      <c r="M2" s="1"/>
      <c r="N2" s="1"/>
      <c r="O2" s="1"/>
      <c r="P2" s="1"/>
    </row>
    <row r="3" spans="1:16" ht="21" x14ac:dyDescent="0.25">
      <c r="A3" s="24"/>
      <c r="B3" s="28"/>
      <c r="C3" s="25"/>
      <c r="D3" s="22"/>
      <c r="E3" s="27"/>
      <c r="F3" s="27"/>
      <c r="G3" s="27"/>
      <c r="H3" s="27"/>
      <c r="I3" s="27"/>
      <c r="J3" s="23"/>
      <c r="K3" s="5"/>
      <c r="L3" s="1"/>
      <c r="M3" s="1"/>
      <c r="N3" s="1"/>
      <c r="O3" s="1"/>
      <c r="P3" s="1"/>
    </row>
    <row r="4" spans="1:16" ht="24.75" customHeight="1" x14ac:dyDescent="0.25">
      <c r="A4" s="39" t="s">
        <v>1</v>
      </c>
      <c r="B4" s="44"/>
      <c r="C4" s="29"/>
      <c r="D4" s="24"/>
      <c r="E4" s="28"/>
      <c r="F4" s="28"/>
      <c r="G4" s="28"/>
      <c r="H4" s="28"/>
      <c r="I4" s="28"/>
      <c r="J4" s="25"/>
      <c r="K4" s="5"/>
      <c r="L4" s="1"/>
      <c r="M4" s="1"/>
      <c r="N4" s="1"/>
      <c r="O4" s="1"/>
      <c r="P4" s="1"/>
    </row>
    <row r="6" spans="1:16" ht="22.5" customHeight="1" x14ac:dyDescent="0.25">
      <c r="A6" s="47" t="s">
        <v>17</v>
      </c>
      <c r="B6" s="31"/>
      <c r="C6" s="31"/>
      <c r="D6" s="31"/>
      <c r="E6" s="31"/>
      <c r="F6" s="31"/>
      <c r="G6" s="31"/>
      <c r="H6" s="31"/>
      <c r="I6" s="31"/>
      <c r="J6" s="30"/>
      <c r="K6" s="2"/>
      <c r="L6" s="2"/>
      <c r="M6" s="2"/>
      <c r="N6" s="2"/>
      <c r="O6" s="2"/>
      <c r="P6" s="2"/>
    </row>
    <row r="7" spans="1:16" ht="13.5" x14ac:dyDescent="0.25">
      <c r="A7" s="48" t="s">
        <v>15</v>
      </c>
      <c r="B7" s="48" t="s">
        <v>18</v>
      </c>
      <c r="C7" s="48" t="s">
        <v>19</v>
      </c>
      <c r="D7" s="48" t="s">
        <v>20</v>
      </c>
      <c r="E7" s="49" t="s">
        <v>21</v>
      </c>
      <c r="F7" s="49" t="s">
        <v>22</v>
      </c>
      <c r="G7" s="49" t="s">
        <v>23</v>
      </c>
      <c r="H7" s="45" t="s">
        <v>24</v>
      </c>
      <c r="I7" s="45" t="s">
        <v>25</v>
      </c>
      <c r="J7" s="45" t="s">
        <v>26</v>
      </c>
    </row>
    <row r="8" spans="1:16" ht="1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6" ht="13.5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6" ht="14.5" x14ac:dyDescent="0.35">
      <c r="A10" s="15" t="e">
        <f>#REF!</f>
        <v>#REF!</v>
      </c>
      <c r="B10" s="4">
        <f ca="1">IFERROR(__xludf.DUMMYFUNCTION("IMPORTRANGE(""https://docs.google.com/spreadsheets/d/1P0UTisakTE5EAx-MYEjY2DmhSnLNqqRm6P3NrlYXL2I/edit#gid=1892753874"",""Rekap UBM!$B$9"")"),1)</f>
        <v>1</v>
      </c>
      <c r="C10" s="4">
        <f ca="1">IFERROR(__xludf.DUMMYFUNCTION("IMPORTRANGE(""https://docs.google.com/spreadsheets/d/1P0UTisakTE5EAx-MYEjY2DmhSnLNqqRm6P3NrlYXL2I/edit#gid=1892753874"",""Rekap UBM!$C$9"")"),1)</f>
        <v>1</v>
      </c>
      <c r="D10" s="16">
        <f t="shared" ref="D10:D25" ca="1" si="0">C10/B10*100</f>
        <v>100</v>
      </c>
      <c r="E10" s="4" t="str">
        <f ca="1">IFERROR(__xludf.DUMMYFUNCTION("IMPORTRANGE(""https://docs.google.com/spreadsheets/d/1P0UTisakTE5EAx-MYEjY2DmhSnLNqqRm6P3NrlYXL2I/edit#gid=1892753874"",""Rekap UBM!$E$9"")"),"")</f>
        <v/>
      </c>
      <c r="F10" s="4" t="str">
        <f ca="1">IFERROR(__xludf.DUMMYFUNCTION("IMPORTRANGE(""https://docs.google.com/spreadsheets/d/1P0UTisakTE5EAx-MYEjY2DmhSnLNqqRm6P3NrlYXL2I/edit#gid=1892753874"",""Rekap UBM!$F$9"")"),"")</f>
        <v/>
      </c>
      <c r="G10" s="16" t="e">
        <f t="shared" ref="G10:G25" ca="1" si="1">F10/E10*100</f>
        <v>#VALUE!</v>
      </c>
      <c r="H10" s="4" t="str">
        <f ca="1">IFERROR(__xludf.DUMMYFUNCTION("IMPORTRANGE(""https://docs.google.com/spreadsheets/d/1P0UTisakTE5EAx-MYEjY2DmhSnLNqqRm6P3NrlYXL2I/edit#gid=1892753874"",""Rekap UBM!$H$9"")"),"")</f>
        <v/>
      </c>
      <c r="I10" s="4" t="str">
        <f ca="1">IFERROR(__xludf.DUMMYFUNCTION("IMPORTRANGE(""https://docs.google.com/spreadsheets/d/1P0UTisakTE5EAx-MYEjY2DmhSnLNqqRm6P3NrlYXL2I/edit#gid=1892753874"",""Rekap UBM!$I$9"")"),"")</f>
        <v/>
      </c>
      <c r="J10" s="16" t="e">
        <f t="shared" ref="J10:J25" ca="1" si="2">I10/H10*100</f>
        <v>#VALUE!</v>
      </c>
    </row>
    <row r="11" spans="1:16" ht="14.5" x14ac:dyDescent="0.35">
      <c r="A11" s="15" t="e">
        <f>#REF!</f>
        <v>#REF!</v>
      </c>
      <c r="B11" s="4">
        <f ca="1">IFERROR(__xludf.DUMMYFUNCTION("IMPORTRANGE(""https://docs.google.com/spreadsheets/d/1jB-UnyPBzGq1HOZkIVtft_Wo28OEKcZNsVgS5r_boTE/edit#gid=1522333227"",""Rekap UBM!$B$9"")"),1)</f>
        <v>1</v>
      </c>
      <c r="C11" s="4">
        <f ca="1">IFERROR(__xludf.DUMMYFUNCTION("IMPORTRANGE(""https://docs.google.com/spreadsheets/d/1jB-UnyPBzGq1HOZkIVtft_Wo28OEKcZNsVgS5r_boTE/edit#gid=1522333227"",""Rekap UBM!$C$9"")"),1)</f>
        <v>1</v>
      </c>
      <c r="D11" s="16">
        <f t="shared" ca="1" si="0"/>
        <v>100</v>
      </c>
      <c r="E11" s="4">
        <f ca="1">IFERROR(__xludf.DUMMYFUNCTION("IMPORTRANGE(""https://docs.google.com/spreadsheets/d/1jB-UnyPBzGq1HOZkIVtft_Wo28OEKcZNsVgS5r_boTE/edit#gid=1522333227"",""Rekap UBM!$E$9"")"),12)</f>
        <v>12</v>
      </c>
      <c r="F11" s="17">
        <f ca="1">IFERROR(__xludf.DUMMYFUNCTION("IMPORTRANGE(""https://docs.google.com/spreadsheets/d/1jB-UnyPBzGq1HOZkIVtft_Wo28OEKcZNsVgS5r_boTE/edit#gid=1522333227"",""Rekap UBM!$F$9"")"),12)</f>
        <v>12</v>
      </c>
      <c r="G11" s="16">
        <f t="shared" ca="1" si="1"/>
        <v>100</v>
      </c>
      <c r="H11" s="17" t="str">
        <f ca="1">IFERROR(__xludf.DUMMYFUNCTION("IMPORTRANGE(""https://docs.google.com/spreadsheets/d/1jB-UnyPBzGq1HOZkIVtft_Wo28OEKcZNsVgS5r_boTE/edit#gid=1522333227"",""Rekap UBM!$H$9"")"),"")</f>
        <v/>
      </c>
      <c r="I11" s="17" t="str">
        <f ca="1">IFERROR(__xludf.DUMMYFUNCTION("IMPORTRANGE(""https://docs.google.com/spreadsheets/d/1jB-UnyPBzGq1HOZkIVtft_Wo28OEKcZNsVgS5r_boTE/edit#gid=1522333227"",""Rekap UBM!$I$9"")"),"")</f>
        <v/>
      </c>
      <c r="J11" s="16" t="e">
        <f t="shared" ca="1" si="2"/>
        <v>#VALUE!</v>
      </c>
    </row>
    <row r="12" spans="1:16" ht="14.5" x14ac:dyDescent="0.35">
      <c r="A12" s="15" t="e">
        <f>#REF!</f>
        <v>#REF!</v>
      </c>
      <c r="B12" s="4">
        <f ca="1">IFERROR(__xludf.DUMMYFUNCTION("IMPORTRANGE(""https://docs.google.com/spreadsheets/d/1gHFrRpJ5fnyxfJI-jxT5z1B1L7rSV8E5sIZEN90Rfhc/edit#gid=1522333227"",""Rekap UBM!$B$9"")"),1)</f>
        <v>1</v>
      </c>
      <c r="C12" s="4">
        <f ca="1">IFERROR(__xludf.DUMMYFUNCTION("IMPORTRANGE(""https://docs.google.com/spreadsheets/d/1gHFrRpJ5fnyxfJI-jxT5z1B1L7rSV8E5sIZEN90Rfhc/edit#gid=1522333227"",""Rekap UBM!$C$9"")"),1)</f>
        <v>1</v>
      </c>
      <c r="D12" s="16">
        <f t="shared" ca="1" si="0"/>
        <v>100</v>
      </c>
      <c r="E12" s="4">
        <f ca="1">IFERROR(__xludf.DUMMYFUNCTION("IMPORTRANGE(""https://docs.google.com/spreadsheets/d/1gHFrRpJ5fnyxfJI-jxT5z1B1L7rSV8E5sIZEN90Rfhc/edit#gid=1522333227"",""Rekap UBM!$E$9"")"),3)</f>
        <v>3</v>
      </c>
      <c r="F12" s="17">
        <f ca="1">IFERROR(__xludf.DUMMYFUNCTION("IMPORTRANGE(""https://docs.google.com/spreadsheets/d/1gHFrRpJ5fnyxfJI-jxT5z1B1L7rSV8E5sIZEN90Rfhc/edit#gid=1522333227"",""Rekap UBM!$F$9"")"),3)</f>
        <v>3</v>
      </c>
      <c r="G12" s="16">
        <f t="shared" ca="1" si="1"/>
        <v>100</v>
      </c>
      <c r="H12" s="17">
        <f ca="1">IFERROR(__xludf.DUMMYFUNCTION("IMPORTRANGE(""https://docs.google.com/spreadsheets/d/1gHFrRpJ5fnyxfJI-jxT5z1B1L7rSV8E5sIZEN90Rfhc/edit#gid=1522333227"",""Rekap UBM!$H$9"")"),6)</f>
        <v>6</v>
      </c>
      <c r="I12" s="17">
        <f ca="1">IFERROR(__xludf.DUMMYFUNCTION("IMPORTRANGE(""https://docs.google.com/spreadsheets/d/1gHFrRpJ5fnyxfJI-jxT5z1B1L7rSV8E5sIZEN90Rfhc/edit#gid=1522333227"",""Rekap UBM!$I$9"")"),6)</f>
        <v>6</v>
      </c>
      <c r="J12" s="16">
        <f t="shared" ca="1" si="2"/>
        <v>100</v>
      </c>
    </row>
    <row r="13" spans="1:16" ht="14.5" x14ac:dyDescent="0.35">
      <c r="A13" s="15" t="e">
        <f>#REF!</f>
        <v>#REF!</v>
      </c>
      <c r="B13" s="4">
        <f ca="1">IFERROR(__xludf.DUMMYFUNCTION("IMPORTRANGE(""https://docs.google.com/spreadsheets/d/1saC2UP2JuYJ7WRPxjh8EMf_BSfGZ18Ous8sVKGLr-Ng/edit#gid=1892753874"",""Rekap UBM!$B$9"")"),1)</f>
        <v>1</v>
      </c>
      <c r="C13" s="4">
        <f ca="1">IFERROR(__xludf.DUMMYFUNCTION("IMPORTRANGE(""https://docs.google.com/spreadsheets/d/1saC2UP2JuYJ7WRPxjh8EMf_BSfGZ18Ous8sVKGLr-Ng/edit#gid=1892753874"",""Rekap UBM!$C$9"")"),1)</f>
        <v>1</v>
      </c>
      <c r="D13" s="16">
        <f t="shared" ca="1" si="0"/>
        <v>100</v>
      </c>
      <c r="E13" s="4">
        <f ca="1">IFERROR(__xludf.DUMMYFUNCTION("IMPORTRANGE(""https://docs.google.com/spreadsheets/d/1saC2UP2JuYJ7WRPxjh8EMf_BSfGZ18Ous8sVKGLr-Ng/edit#gid=1892753874"",""Rekap UBM!$E$9"")"),3)</f>
        <v>3</v>
      </c>
      <c r="F13" s="17">
        <f ca="1">IFERROR(__xludf.DUMMYFUNCTION("IMPORTRANGE(""https://docs.google.com/spreadsheets/d/1saC2UP2JuYJ7WRPxjh8EMf_BSfGZ18Ous8sVKGLr-Ng/edit#gid=1892753874"",""Rekap UBM!$F$9"")"),0)</f>
        <v>0</v>
      </c>
      <c r="G13" s="16">
        <f t="shared" ca="1" si="1"/>
        <v>0</v>
      </c>
      <c r="H13" s="17">
        <f ca="1">IFERROR(__xludf.DUMMYFUNCTION("IMPORTRANGE(""https://docs.google.com/spreadsheets/d/1saC2UP2JuYJ7WRPxjh8EMf_BSfGZ18Ous8sVKGLr-Ng/edit#gid=1892753874"",""Rekap UBM!$H$9"")"),5)</f>
        <v>5</v>
      </c>
      <c r="I13" s="17">
        <f ca="1">IFERROR(__xludf.DUMMYFUNCTION("IMPORTRANGE(""https://docs.google.com/spreadsheets/d/1saC2UP2JuYJ7WRPxjh8EMf_BSfGZ18Ous8sVKGLr-Ng/edit#gid=1892753874"",""Rekap UBM!$I$9"")"),0)</f>
        <v>0</v>
      </c>
      <c r="J13" s="16">
        <f t="shared" ca="1" si="2"/>
        <v>0</v>
      </c>
    </row>
    <row r="14" spans="1:16" ht="14.5" x14ac:dyDescent="0.35">
      <c r="A14" s="15" t="e">
        <f>#REF!</f>
        <v>#REF!</v>
      </c>
      <c r="B14" s="4">
        <f ca="1">IFERROR(__xludf.DUMMYFUNCTION("IMPORTRANGE(""https://docs.google.com/spreadsheets/d/1ApPPV7RPuDI1EDOKjkoDXkV5Yd_NofeQTYTtAHUYGGw/edit#gid=1522333227"",""Rekap UBM!$B$9"")"),1)</f>
        <v>1</v>
      </c>
      <c r="C14" s="4">
        <f ca="1">IFERROR(__xludf.DUMMYFUNCTION("IMPORTRANGE(""https://docs.google.com/spreadsheets/d/1ApPPV7RPuDI1EDOKjkoDXkV5Yd_NofeQTYTtAHUYGGw/edit#gid=1522333227"",""Rekap UBM!$C$9"")"),1)</f>
        <v>1</v>
      </c>
      <c r="D14" s="16">
        <f t="shared" ca="1" si="0"/>
        <v>100</v>
      </c>
      <c r="E14" s="4" t="str">
        <f ca="1">IFERROR(__xludf.DUMMYFUNCTION("IMPORTRANGE(""https://docs.google.com/spreadsheets/d/1ApPPV7RPuDI1EDOKjkoDXkV5Yd_NofeQTYTtAHUYGGw/edit#gid=1522333227"",""Rekap UBM!$E$9"")"),"")</f>
        <v/>
      </c>
      <c r="F14" s="17" t="str">
        <f ca="1">IFERROR(__xludf.DUMMYFUNCTION("IMPORTRANGE(""https://docs.google.com/spreadsheets/d/1ApPPV7RPuDI1EDOKjkoDXkV5Yd_NofeQTYTtAHUYGGw/edit#gid=1522333227"",""Rekap UBM!$F$9"")"),"")</f>
        <v/>
      </c>
      <c r="G14" s="16" t="e">
        <f t="shared" ca="1" si="1"/>
        <v>#VALUE!</v>
      </c>
      <c r="H14" s="17" t="str">
        <f ca="1">IFERROR(__xludf.DUMMYFUNCTION("IMPORTRANGE(""https://docs.google.com/spreadsheets/d/1ApPPV7RPuDI1EDOKjkoDXkV5Yd_NofeQTYTtAHUYGGw/edit#gid=1522333227"",""Rekap UBM!$H$9"")"),"")</f>
        <v/>
      </c>
      <c r="I14" s="17" t="str">
        <f ca="1">IFERROR(__xludf.DUMMYFUNCTION("IMPORTRANGE(""https://docs.google.com/spreadsheets/d/1ApPPV7RPuDI1EDOKjkoDXkV5Yd_NofeQTYTtAHUYGGw/edit#gid=1522333227"",""Rekap UBM!$I$9"")"),"")</f>
        <v/>
      </c>
      <c r="J14" s="16" t="e">
        <f t="shared" ca="1" si="2"/>
        <v>#VALUE!</v>
      </c>
    </row>
    <row r="15" spans="1:16" ht="14.5" x14ac:dyDescent="0.35">
      <c r="A15" s="15" t="e">
        <f>#REF!</f>
        <v>#REF!</v>
      </c>
      <c r="B15" s="4">
        <f ca="1">IFERROR(__xludf.DUMMYFUNCTION("IMPORTRANGE(""https://docs.google.com/spreadsheets/d/1iV_nqIfkAdyO_vl_QARxWbfnGcK2KlCCS94aVJ2QbTI/edit#gid=1522333227"",""Rekap UBM!$B$9"")"),1)</f>
        <v>1</v>
      </c>
      <c r="C15" s="4">
        <f ca="1">IFERROR(__xludf.DUMMYFUNCTION("IMPORTRANGE(""https://docs.google.com/spreadsheets/d/1iV_nqIfkAdyO_vl_QARxWbfnGcK2KlCCS94aVJ2QbTI/edit#gid=1522333227"",""Rekap UBM!$C$9"")"),1)</f>
        <v>1</v>
      </c>
      <c r="D15" s="16">
        <f t="shared" ca="1" si="0"/>
        <v>100</v>
      </c>
      <c r="E15" s="4" t="str">
        <f ca="1">IFERROR(__xludf.DUMMYFUNCTION("IMPORTRANGE(""https://docs.google.com/spreadsheets/d/1iV_nqIfkAdyO_vl_QARxWbfnGcK2KlCCS94aVJ2QbTI/edit#gid=1522333227"",""Rekap UBM!$E$9"")"),"")</f>
        <v/>
      </c>
      <c r="F15" s="17" t="str">
        <f ca="1">IFERROR(__xludf.DUMMYFUNCTION("IMPORTRANGE(""https://docs.google.com/spreadsheets/d/1iV_nqIfkAdyO_vl_QARxWbfnGcK2KlCCS94aVJ2QbTI/edit#gid=1522333227"",""Rekap UBM!$F$9"")"),"")</f>
        <v/>
      </c>
      <c r="G15" s="16" t="e">
        <f t="shared" ca="1" si="1"/>
        <v>#VALUE!</v>
      </c>
      <c r="H15" s="17" t="str">
        <f ca="1">IFERROR(__xludf.DUMMYFUNCTION("IMPORTRANGE(""https://docs.google.com/spreadsheets/d/1iV_nqIfkAdyO_vl_QARxWbfnGcK2KlCCS94aVJ2QbTI/edit#gid=1522333227"",""Rekap UBM!$H$9"")"),"")</f>
        <v/>
      </c>
      <c r="I15" s="17" t="str">
        <f ca="1">IFERROR(__xludf.DUMMYFUNCTION("IMPORTRANGE(""https://docs.google.com/spreadsheets/d/1iV_nqIfkAdyO_vl_QARxWbfnGcK2KlCCS94aVJ2QbTI/edit#gid=1522333227"",""Rekap UBM!$I$9"")"),"")</f>
        <v/>
      </c>
      <c r="J15" s="16" t="e">
        <f t="shared" ca="1" si="2"/>
        <v>#VALUE!</v>
      </c>
    </row>
    <row r="16" spans="1:16" ht="14.5" x14ac:dyDescent="0.35">
      <c r="A16" s="15" t="e">
        <f>#REF!</f>
        <v>#REF!</v>
      </c>
      <c r="B16" s="4">
        <f ca="1">IFERROR(__xludf.DUMMYFUNCTION("IMPORTRANGE(""https://docs.google.com/spreadsheets/d/1zz70Lj6oBg1MOPSG6KJcsMeqBNtXMHYICRkg7kpt_d0/edit#gid=1892753874"",""Rekap UBM!$B$9"")"),1)</f>
        <v>1</v>
      </c>
      <c r="C16" s="4">
        <f ca="1">IFERROR(__xludf.DUMMYFUNCTION("IMPORTRANGE(""https://docs.google.com/spreadsheets/d/1zz70Lj6oBg1MOPSG6KJcsMeqBNtXMHYICRkg7kpt_d0/edit#gid=1892753874"",""Rekap UBM!$C$9"")"),1)</f>
        <v>1</v>
      </c>
      <c r="D16" s="16">
        <f t="shared" ca="1" si="0"/>
        <v>100</v>
      </c>
      <c r="E16" s="4">
        <f ca="1">IFERROR(__xludf.DUMMYFUNCTION("IMPORTRANGE(""https://docs.google.com/spreadsheets/d/1zz70Lj6oBg1MOPSG6KJcsMeqBNtXMHYICRkg7kpt_d0/edit#gid=1892753874"",""Rekap UBM!$E$9"")"),3)</f>
        <v>3</v>
      </c>
      <c r="F16" s="17">
        <f ca="1">IFERROR(__xludf.DUMMYFUNCTION("IMPORTRANGE(""https://docs.google.com/spreadsheets/d/1zz70Lj6oBg1MOPSG6KJcsMeqBNtXMHYICRkg7kpt_d0/edit#gid=1892753874"",""Rekap UBM!$F$9"")"),3)</f>
        <v>3</v>
      </c>
      <c r="G16" s="16">
        <f t="shared" ca="1" si="1"/>
        <v>100</v>
      </c>
      <c r="H16" s="17">
        <f ca="1">IFERROR(__xludf.DUMMYFUNCTION("IMPORTRANGE(""https://docs.google.com/spreadsheets/d/1zz70Lj6oBg1MOPSG6KJcsMeqBNtXMHYICRkg7kpt_d0/edit#gid=1892753874"",""Rekap UBM!$H$9"")"),3)</f>
        <v>3</v>
      </c>
      <c r="I16" s="17">
        <f ca="1">IFERROR(__xludf.DUMMYFUNCTION("IMPORTRANGE(""https://docs.google.com/spreadsheets/d/1zz70Lj6oBg1MOPSG6KJcsMeqBNtXMHYICRkg7kpt_d0/edit#gid=1892753874"",""Rekap UBM!$I$9"")"),3)</f>
        <v>3</v>
      </c>
      <c r="J16" s="16">
        <f t="shared" ca="1" si="2"/>
        <v>100</v>
      </c>
    </row>
    <row r="17" spans="1:10" ht="14.5" x14ac:dyDescent="0.35">
      <c r="A17" s="15" t="e">
        <f>#REF!</f>
        <v>#REF!</v>
      </c>
      <c r="B17" s="4">
        <f ca="1">IFERROR(__xludf.DUMMYFUNCTION("IMPORTRANGE(""https://docs.google.com/spreadsheets/d/1773f1iHRnXhbrVjAHR7zUpu3neZdvtp1a2ikB9LJu8U/edit#gid=1522333227"",""Rekap UBM!$B$9"")"),1)</f>
        <v>1</v>
      </c>
      <c r="C17" s="4">
        <f ca="1">IFERROR(__xludf.DUMMYFUNCTION("IMPORTRANGE(""https://docs.google.com/spreadsheets/d/1773f1iHRnXhbrVjAHR7zUpu3neZdvtp1a2ikB9LJu8U/edit#gid=1522333227"",""Rekap UBM!$C$9"")"),1)</f>
        <v>1</v>
      </c>
      <c r="D17" s="16">
        <f t="shared" ca="1" si="0"/>
        <v>100</v>
      </c>
      <c r="E17" s="4">
        <f ca="1">IFERROR(__xludf.DUMMYFUNCTION("IMPORTRANGE(""https://docs.google.com/spreadsheets/d/1773f1iHRnXhbrVjAHR7zUpu3neZdvtp1a2ikB9LJu8U/edit#gid=1522333227"",""Rekap UBM!$E$9"")"),13)</f>
        <v>13</v>
      </c>
      <c r="F17" s="17">
        <f ca="1">IFERROR(__xludf.DUMMYFUNCTION("IMPORTRANGE(""https://docs.google.com/spreadsheets/d/1773f1iHRnXhbrVjAHR7zUpu3neZdvtp1a2ikB9LJu8U/edit#gid=1522333227"",""Rekap UBM!$F$9"")"),13)</f>
        <v>13</v>
      </c>
      <c r="G17" s="16">
        <f t="shared" ca="1" si="1"/>
        <v>100</v>
      </c>
      <c r="H17" s="17">
        <f ca="1">IFERROR(__xludf.DUMMYFUNCTION("IMPORTRANGE(""https://docs.google.com/spreadsheets/d/1773f1iHRnXhbrVjAHR7zUpu3neZdvtp1a2ikB9LJu8U/edit#gid=1522333227"",""Rekap UBM!$H$9"")"),1)</f>
        <v>1</v>
      </c>
      <c r="I17" s="17">
        <f ca="1">IFERROR(__xludf.DUMMYFUNCTION("IMPORTRANGE(""https://docs.google.com/spreadsheets/d/1773f1iHRnXhbrVjAHR7zUpu3neZdvtp1a2ikB9LJu8U/edit#gid=1522333227"",""Rekap UBM!$I$9"")"),1)</f>
        <v>1</v>
      </c>
      <c r="J17" s="16">
        <f t="shared" ca="1" si="2"/>
        <v>100</v>
      </c>
    </row>
    <row r="18" spans="1:10" ht="14.5" x14ac:dyDescent="0.35">
      <c r="A18" s="15" t="e">
        <f>#REF!</f>
        <v>#REF!</v>
      </c>
      <c r="B18" s="4">
        <f ca="1">IFERROR(__xludf.DUMMYFUNCTION("IMPORTRANGE(""https://docs.google.com/spreadsheets/d/10iNzN1LqaStEosZKEbqcoOm3IdodNsG31q_nR0Y6WGo/edit#gid=1522333227"",""Rekap UBM!$B$9"")"),1)</f>
        <v>1</v>
      </c>
      <c r="C18" s="4">
        <f ca="1">IFERROR(__xludf.DUMMYFUNCTION("IMPORTRANGE(""https://docs.google.com/spreadsheets/d/10iNzN1LqaStEosZKEbqcoOm3IdodNsG31q_nR0Y6WGo/edit#gid=1522333227"",""Rekap UBM!$C$9"")"),1)</f>
        <v>1</v>
      </c>
      <c r="D18" s="16">
        <f t="shared" ca="1" si="0"/>
        <v>100</v>
      </c>
      <c r="E18" s="4" t="str">
        <f ca="1">IFERROR(__xludf.DUMMYFUNCTION("IMPORTRANGE(""https://docs.google.com/spreadsheets/d/10iNzN1LqaStEosZKEbqcoOm3IdodNsG31q_nR0Y6WGo/edit#gid=1522333227"",""Rekap UBM!$E$9"")"),"")</f>
        <v/>
      </c>
      <c r="F18" s="17" t="str">
        <f ca="1">IFERROR(__xludf.DUMMYFUNCTION("IMPORTRANGE(""https://docs.google.com/spreadsheets/d/10iNzN1LqaStEosZKEbqcoOm3IdodNsG31q_nR0Y6WGo/edit#gid=1522333227"",""Rekap UBM!$F$9"")"),"")</f>
        <v/>
      </c>
      <c r="G18" s="16" t="e">
        <f t="shared" ca="1" si="1"/>
        <v>#VALUE!</v>
      </c>
      <c r="H18" s="17" t="str">
        <f ca="1">IFERROR(__xludf.DUMMYFUNCTION("IMPORTRANGE(""https://docs.google.com/spreadsheets/d/10iNzN1LqaStEosZKEbqcoOm3IdodNsG31q_nR0Y6WGo/edit#gid=1522333227"",""Rekap UBM!$H$9"")"),"")</f>
        <v/>
      </c>
      <c r="I18" s="17" t="str">
        <f ca="1">IFERROR(__xludf.DUMMYFUNCTION("IMPORTRANGE(""https://docs.google.com/spreadsheets/d/10iNzN1LqaStEosZKEbqcoOm3IdodNsG31q_nR0Y6WGo/edit#gid=1522333227"",""Rekap UBM!$I$9"")"),"")</f>
        <v/>
      </c>
      <c r="J18" s="16" t="e">
        <f t="shared" ca="1" si="2"/>
        <v>#VALUE!</v>
      </c>
    </row>
    <row r="19" spans="1:10" ht="14.5" x14ac:dyDescent="0.35">
      <c r="A19" s="15" t="e">
        <f>#REF!</f>
        <v>#REF!</v>
      </c>
      <c r="B19" s="4">
        <f ca="1">IFERROR(__xludf.DUMMYFUNCTION("IMPORTRANGE(""https://docs.google.com/spreadsheets/d/17PsIU8VcCQeO2M4DM42K9vv32GkafaaF1LxQevQ8tAQ/edit#gid=1892753874"",""Rekap UBM!$B$9"")"),1)</f>
        <v>1</v>
      </c>
      <c r="C19" s="4">
        <f ca="1">IFERROR(__xludf.DUMMYFUNCTION("IMPORTRANGE(""https://docs.google.com/spreadsheets/d/17PsIU8VcCQeO2M4DM42K9vv32GkafaaF1LxQevQ8tAQ/edit#gid=1892753874"",""Rekap UBM!$C$9"")"),0)</f>
        <v>0</v>
      </c>
      <c r="D19" s="16">
        <f t="shared" ca="1" si="0"/>
        <v>0</v>
      </c>
      <c r="E19" s="4" t="str">
        <f ca="1">IFERROR(__xludf.DUMMYFUNCTION("IMPORTRANGE(""https://docs.google.com/spreadsheets/d/17PsIU8VcCQeO2M4DM42K9vv32GkafaaF1LxQevQ8tAQ/edit#gid=1892753874"",""Rekap UBM!$E$9"")"),"")</f>
        <v/>
      </c>
      <c r="F19" s="17" t="str">
        <f ca="1">IFERROR(__xludf.DUMMYFUNCTION("IMPORTRANGE(""https://docs.google.com/spreadsheets/d/17PsIU8VcCQeO2M4DM42K9vv32GkafaaF1LxQevQ8tAQ/edit#gid=1892753874"",""Rekap UBM!$F$9"")"),"")</f>
        <v/>
      </c>
      <c r="G19" s="16" t="e">
        <f t="shared" ca="1" si="1"/>
        <v>#VALUE!</v>
      </c>
      <c r="H19" s="17" t="str">
        <f ca="1">IFERROR(__xludf.DUMMYFUNCTION("IMPORTRANGE(""https://docs.google.com/spreadsheets/d/17PsIU8VcCQeO2M4DM42K9vv32GkafaaF1LxQevQ8tAQ/edit#gid=1892753874"",""Rekap UBM!$H$9"")"),"")</f>
        <v/>
      </c>
      <c r="I19" s="17" t="str">
        <f ca="1">IFERROR(__xludf.DUMMYFUNCTION("IMPORTRANGE(""https://docs.google.com/spreadsheets/d/17PsIU8VcCQeO2M4DM42K9vv32GkafaaF1LxQevQ8tAQ/edit#gid=1892753874"",""Rekap UBM!$I$9"")"),"")</f>
        <v/>
      </c>
      <c r="J19" s="16" t="e">
        <f t="shared" ca="1" si="2"/>
        <v>#VALUE!</v>
      </c>
    </row>
    <row r="20" spans="1:10" ht="14.5" x14ac:dyDescent="0.35">
      <c r="A20" s="15" t="e">
        <f>#REF!</f>
        <v>#REF!</v>
      </c>
      <c r="B20" s="4">
        <f ca="1">IFERROR(__xludf.DUMMYFUNCTION("IMPORTRANGE(""https://docs.google.com/spreadsheets/d/1d0Y9C6M4-a1TT0nIK2Gc4IXnbVyxoBB3v7o1biNGAwY/edit#gid=1892753874"",""Rekap UBM!$B$9"")"),1)</f>
        <v>1</v>
      </c>
      <c r="C20" s="4">
        <f ca="1">IFERROR(__xludf.DUMMYFUNCTION("IMPORTRANGE(""https://docs.google.com/spreadsheets/d/1d0Y9C6M4-a1TT0nIK2Gc4IXnbVyxoBB3v7o1biNGAwY/edit#gid=1892753874"",""Rekap UBM!$C$9"")"),1)</f>
        <v>1</v>
      </c>
      <c r="D20" s="16">
        <f t="shared" ca="1" si="0"/>
        <v>100</v>
      </c>
      <c r="E20" s="4">
        <f ca="1">IFERROR(__xludf.DUMMYFUNCTION("IMPORTRANGE(""https://docs.google.com/spreadsheets/d/1d0Y9C6M4-a1TT0nIK2Gc4IXnbVyxoBB3v7o1biNGAwY/edit#gid=1892753874"",""Rekap UBM!$E$9"")"),6)</f>
        <v>6</v>
      </c>
      <c r="F20" s="17">
        <f ca="1">IFERROR(__xludf.DUMMYFUNCTION("IMPORTRANGE(""https://docs.google.com/spreadsheets/d/1d0Y9C6M4-a1TT0nIK2Gc4IXnbVyxoBB3v7o1biNGAwY/edit#gid=1892753874"",""Rekap UBM!$F$9"")"),0)</f>
        <v>0</v>
      </c>
      <c r="G20" s="16">
        <f t="shared" ca="1" si="1"/>
        <v>0</v>
      </c>
      <c r="H20" s="17" t="str">
        <f ca="1">IFERROR(__xludf.DUMMYFUNCTION("IMPORTRANGE(""https://docs.google.com/spreadsheets/d/1d0Y9C6M4-a1TT0nIK2Gc4IXnbVyxoBB3v7o1biNGAwY/edit#gid=1892753874"",""Rekap UBM!$H$9"")"),"")</f>
        <v/>
      </c>
      <c r="I20" s="17">
        <f ca="1">IFERROR(__xludf.DUMMYFUNCTION("IMPORTRANGE(""https://docs.google.com/spreadsheets/d/1d0Y9C6M4-a1TT0nIK2Gc4IXnbVyxoBB3v7o1biNGAwY/edit#gid=1892753874"",""Rekap UBM!$I$9"")"),0)</f>
        <v>0</v>
      </c>
      <c r="J20" s="16" t="e">
        <f t="shared" ca="1" si="2"/>
        <v>#VALUE!</v>
      </c>
    </row>
    <row r="21" spans="1:10" ht="15.75" customHeight="1" x14ac:dyDescent="0.35">
      <c r="A21" s="15" t="e">
        <f>#REF!</f>
        <v>#REF!</v>
      </c>
      <c r="B21" s="4">
        <f ca="1">IFERROR(__xludf.DUMMYFUNCTION("IMPORTRANGE(""https://docs.google.com/spreadsheets/d/1fXA1yQzUNddp7fjR2KF22o4rRJu9lP9Ja9Oi1mRbg_E/edit#gid=1892753874"",""Rekap UBM!$B$9"")"),1)</f>
        <v>1</v>
      </c>
      <c r="C21" s="4">
        <f ca="1">IFERROR(__xludf.DUMMYFUNCTION("IMPORTRANGE(""https://docs.google.com/spreadsheets/d/1fXA1yQzUNddp7fjR2KF22o4rRJu9lP9Ja9Oi1mRbg_E/edit#gid=1892753874"",""Rekap UBM!$C$9"")"),1)</f>
        <v>1</v>
      </c>
      <c r="D21" s="16">
        <f t="shared" ca="1" si="0"/>
        <v>100</v>
      </c>
      <c r="E21" s="4">
        <f ca="1">IFERROR(__xludf.DUMMYFUNCTION("IMPORTRANGE(""https://docs.google.com/spreadsheets/d/1fXA1yQzUNddp7fjR2KF22o4rRJu9lP9Ja9Oi1mRbg_E/edit#gid=1892753874"",""Rekap UBM!$E$9"")"),1)</f>
        <v>1</v>
      </c>
      <c r="F21" s="17">
        <f ca="1">IFERROR(__xludf.DUMMYFUNCTION("IMPORTRANGE(""https://docs.google.com/spreadsheets/d/1fXA1yQzUNddp7fjR2KF22o4rRJu9lP9Ja9Oi1mRbg_E/edit#gid=1892753874"",""Rekap UBM!$F$9"")"),1)</f>
        <v>1</v>
      </c>
      <c r="G21" s="16">
        <f t="shared" ca="1" si="1"/>
        <v>100</v>
      </c>
      <c r="H21" s="17" t="str">
        <f ca="1">IFERROR(__xludf.DUMMYFUNCTION("IMPORTRANGE(""https://docs.google.com/spreadsheets/d/1fXA1yQzUNddp7fjR2KF22o4rRJu9lP9Ja9Oi1mRbg_E/edit#gid=1892753874"",""Rekap UBM!$H$9"")"),"")</f>
        <v/>
      </c>
      <c r="I21" s="17" t="str">
        <f ca="1">IFERROR(__xludf.DUMMYFUNCTION("IMPORTRANGE(""https://docs.google.com/spreadsheets/d/1fXA1yQzUNddp7fjR2KF22o4rRJu9lP9Ja9Oi1mRbg_E/edit#gid=1892753874"",""Rekap UBM!$I$9"")"),"")</f>
        <v/>
      </c>
      <c r="J21" s="16" t="e">
        <f t="shared" ca="1" si="2"/>
        <v>#VALUE!</v>
      </c>
    </row>
    <row r="22" spans="1:10" ht="15.75" customHeight="1" x14ac:dyDescent="0.35">
      <c r="A22" s="15" t="e">
        <f>#REF!</f>
        <v>#REF!</v>
      </c>
      <c r="B22" s="4">
        <f ca="1">IFERROR(__xludf.DUMMYFUNCTION("IMPORTRANGE(""https://docs.google.com/spreadsheets/d/155aL1qCqCleHwMP0Y8LT5akEbK27R0RIka-lAkeoeEo/edit#gid=1892753874"",""Rekap UBM!$B$9"")"),1)</f>
        <v>1</v>
      </c>
      <c r="C22" s="4">
        <f ca="1">IFERROR(__xludf.DUMMYFUNCTION("IMPORTRANGE(""https://docs.google.com/spreadsheets/d/155aL1qCqCleHwMP0Y8LT5akEbK27R0RIka-lAkeoeEo/edit#gid=1892753874"",""Rekap UBM!$C$9"")"),1)</f>
        <v>1</v>
      </c>
      <c r="D22" s="16">
        <f t="shared" ca="1" si="0"/>
        <v>100</v>
      </c>
      <c r="E22" s="4">
        <f ca="1">IFERROR(__xludf.DUMMYFUNCTION("IMPORTRANGE(""https://docs.google.com/spreadsheets/d/155aL1qCqCleHwMP0Y8LT5akEbK27R0RIka-lAkeoeEo/edit#gid=1892753874"",""Rekap UBM!$E$9"")"),7)</f>
        <v>7</v>
      </c>
      <c r="F22" s="17">
        <f ca="1">IFERROR(__xludf.DUMMYFUNCTION("IMPORTRANGE(""https://docs.google.com/spreadsheets/d/155aL1qCqCleHwMP0Y8LT5akEbK27R0RIka-lAkeoeEo/edit#gid=1892753874"",""Rekap UBM!$F$9"")"),0)</f>
        <v>0</v>
      </c>
      <c r="G22" s="16">
        <f t="shared" ca="1" si="1"/>
        <v>0</v>
      </c>
      <c r="H22" s="17">
        <f ca="1">IFERROR(__xludf.DUMMYFUNCTION("IMPORTRANGE(""https://docs.google.com/spreadsheets/d/155aL1qCqCleHwMP0Y8LT5akEbK27R0RIka-lAkeoeEo/edit#gid=1892753874"",""Rekap UBM!$H$9"")"),2)</f>
        <v>2</v>
      </c>
      <c r="I22" s="17">
        <f ca="1">IFERROR(__xludf.DUMMYFUNCTION("IMPORTRANGE(""https://docs.google.com/spreadsheets/d/155aL1qCqCleHwMP0Y8LT5akEbK27R0RIka-lAkeoeEo/edit#gid=1892753874"",""Rekap UBM!$I$9"")"),0)</f>
        <v>0</v>
      </c>
      <c r="J22" s="16">
        <f t="shared" ca="1" si="2"/>
        <v>0</v>
      </c>
    </row>
    <row r="23" spans="1:10" ht="15.75" customHeight="1" x14ac:dyDescent="0.35">
      <c r="A23" s="15" t="e">
        <f>#REF!</f>
        <v>#REF!</v>
      </c>
      <c r="B23" s="4">
        <f ca="1">IFERROR(__xludf.DUMMYFUNCTION("IMPORTRANGE(""https://docs.google.com/spreadsheets/d/13FRR1udp0c0o6Nmp_8YHiON78PXr-L4FqQQ028JcBYY/edit#gid=1522333227"",""Rekap UBM!$B$9"")"),1)</f>
        <v>1</v>
      </c>
      <c r="C23" s="4">
        <f ca="1">IFERROR(__xludf.DUMMYFUNCTION("IMPORTRANGE(""https://docs.google.com/spreadsheets/d/13FRR1udp0c0o6Nmp_8YHiON78PXr-L4FqQQ028JcBYY/edit#gid=1522333227"",""Rekap UBM!$C$9"")"),1)</f>
        <v>1</v>
      </c>
      <c r="D23" s="16">
        <f t="shared" ca="1" si="0"/>
        <v>100</v>
      </c>
      <c r="E23" s="4">
        <f ca="1">IFERROR(__xludf.DUMMYFUNCTION("IMPORTRANGE(""https://docs.google.com/spreadsheets/d/13FRR1udp0c0o6Nmp_8YHiON78PXr-L4FqQQ028JcBYY/edit#gid=1522333227"",""Rekap UBM!$E$9"")"),0)</f>
        <v>0</v>
      </c>
      <c r="F23" s="17">
        <f ca="1">IFERROR(__xludf.DUMMYFUNCTION("IMPORTRANGE(""https://docs.google.com/spreadsheets/d/13FRR1udp0c0o6Nmp_8YHiON78PXr-L4FqQQ028JcBYY/edit#gid=1522333227"",""Rekap UBM!$F$9"")"),0)</f>
        <v>0</v>
      </c>
      <c r="G23" s="16" t="e">
        <f t="shared" ca="1" si="1"/>
        <v>#DIV/0!</v>
      </c>
      <c r="H23" s="17">
        <f ca="1">IFERROR(__xludf.DUMMYFUNCTION("IMPORTRANGE(""https://docs.google.com/spreadsheets/d/13FRR1udp0c0o6Nmp_8YHiON78PXr-L4FqQQ028JcBYY/edit#gid=1522333227"",""Rekap UBM!$H$9"")"),0)</f>
        <v>0</v>
      </c>
      <c r="I23" s="17">
        <f ca="1">IFERROR(__xludf.DUMMYFUNCTION("IMPORTRANGE(""https://docs.google.com/spreadsheets/d/13FRR1udp0c0o6Nmp_8YHiON78PXr-L4FqQQ028JcBYY/edit#gid=1522333227"",""Rekap UBM!$I$9"")"),0)</f>
        <v>0</v>
      </c>
      <c r="J23" s="16" t="e">
        <f t="shared" ca="1" si="2"/>
        <v>#DIV/0!</v>
      </c>
    </row>
    <row r="24" spans="1:10" ht="15.75" customHeight="1" x14ac:dyDescent="0.35">
      <c r="A24" s="15" t="e">
        <f>#REF!</f>
        <v>#REF!</v>
      </c>
      <c r="B24" s="4">
        <f ca="1">IFERROR(__xludf.DUMMYFUNCTION("IMPORTRANGE(""https://docs.google.com/spreadsheets/d/1PVwe4VvYfj1Vj424c9kO9TcQogsBM6TpXMbFve9togc/edit#gid=1522333227"",""Rekap UBM!$B$9"")"),1)</f>
        <v>1</v>
      </c>
      <c r="C24" s="4">
        <f ca="1">IFERROR(__xludf.DUMMYFUNCTION("IMPORTRANGE(""https://docs.google.com/spreadsheets/d/1PVwe4VvYfj1Vj424c9kO9TcQogsBM6TpXMbFve9togc/edit#gid=1522333227"",""Rekap UBM!$C$9"")"),1)</f>
        <v>1</v>
      </c>
      <c r="D24" s="16">
        <f t="shared" ca="1" si="0"/>
        <v>100</v>
      </c>
      <c r="E24" s="4">
        <f ca="1">IFERROR(__xludf.DUMMYFUNCTION("IMPORTRANGE(""https://docs.google.com/spreadsheets/d/1PVwe4VvYfj1Vj424c9kO9TcQogsBM6TpXMbFve9togc/edit#gid=1522333227"",""Rekap UBM!$E$9"")"),3)</f>
        <v>3</v>
      </c>
      <c r="F24" s="17">
        <f ca="1">IFERROR(__xludf.DUMMYFUNCTION("IMPORTRANGE(""https://docs.google.com/spreadsheets/d/1PVwe4VvYfj1Vj424c9kO9TcQogsBM6TpXMbFve9togc/edit#gid=1522333227"",""Rekap UBM!$F$9"")"),0)</f>
        <v>0</v>
      </c>
      <c r="G24" s="16">
        <f t="shared" ca="1" si="1"/>
        <v>0</v>
      </c>
      <c r="H24" s="17">
        <f ca="1">IFERROR(__xludf.DUMMYFUNCTION("IMPORTRANGE(""https://docs.google.com/spreadsheets/d/1PVwe4VvYfj1Vj424c9kO9TcQogsBM6TpXMbFve9togc/edit#gid=1522333227"",""Rekap UBM!$H$9"")"),0)</f>
        <v>0</v>
      </c>
      <c r="I24" s="17">
        <f ca="1">IFERROR(__xludf.DUMMYFUNCTION("IMPORTRANGE(""https://docs.google.com/spreadsheets/d/1PVwe4VvYfj1Vj424c9kO9TcQogsBM6TpXMbFve9togc/edit#gid=1522333227"",""Rekap UBM!$I$9"")"),0)</f>
        <v>0</v>
      </c>
      <c r="J24" s="16" t="e">
        <f t="shared" ca="1" si="2"/>
        <v>#DIV/0!</v>
      </c>
    </row>
    <row r="25" spans="1:10" ht="15.75" customHeight="1" x14ac:dyDescent="0.35">
      <c r="A25" s="15" t="e">
        <f>#REF!</f>
        <v>#REF!</v>
      </c>
      <c r="B25" s="4">
        <f ca="1">IFERROR(__xludf.DUMMYFUNCTION("IMPORTRANGE(""https://docs.google.com/spreadsheets/d/15JUTNcWxWGx3Ha8qvwbxgnbDbT4v7N3vZYvqPZ68_Xg/edit#gid=1892753874"",""Rekap UBM!$B$9"")"),1)</f>
        <v>1</v>
      </c>
      <c r="C25" s="4">
        <f ca="1">IFERROR(__xludf.DUMMYFUNCTION("IMPORTRANGE(""https://docs.google.com/spreadsheets/d/15JUTNcWxWGx3Ha8qvwbxgnbDbT4v7N3vZYvqPZ68_Xg/edit#gid=1892753874"",""Rekap UBM!$C$9"")"),1)</f>
        <v>1</v>
      </c>
      <c r="D25" s="16">
        <f t="shared" ca="1" si="0"/>
        <v>100</v>
      </c>
      <c r="E25" s="4" t="str">
        <f ca="1">IFERROR(__xludf.DUMMYFUNCTION("IMPORTRANGE(""https://docs.google.com/spreadsheets/d/15JUTNcWxWGx3Ha8qvwbxgnbDbT4v7N3vZYvqPZ68_Xg/edit#gid=1892753874"",""Rekap UBM!$E$9"")"),"")</f>
        <v/>
      </c>
      <c r="F25" s="17" t="str">
        <f ca="1">IFERROR(__xludf.DUMMYFUNCTION("IMPORTRANGE(""https://docs.google.com/spreadsheets/d/15JUTNcWxWGx3Ha8qvwbxgnbDbT4v7N3vZYvqPZ68_Xg/edit#gid=1892753874"",""Rekap UBM!$F$9"")"),"")</f>
        <v/>
      </c>
      <c r="G25" s="16" t="e">
        <f t="shared" ca="1" si="1"/>
        <v>#VALUE!</v>
      </c>
      <c r="H25" s="17" t="str">
        <f ca="1">IFERROR(__xludf.DUMMYFUNCTION("IMPORTRANGE(""https://docs.google.com/spreadsheets/d/15JUTNcWxWGx3Ha8qvwbxgnbDbT4v7N3vZYvqPZ68_Xg/edit#gid=1892753874"",""Rekap UBM!$H$9"")"),"")</f>
        <v/>
      </c>
      <c r="I25" s="17" t="str">
        <f ca="1">IFERROR(__xludf.DUMMYFUNCTION("IMPORTRANGE(""https://docs.google.com/spreadsheets/d/15JUTNcWxWGx3Ha8qvwbxgnbDbT4v7N3vZYvqPZ68_Xg/edit#gid=1892753874"",""Rekap UBM!$I$9"")"),"")</f>
        <v/>
      </c>
      <c r="J25" s="16" t="e">
        <f t="shared" ca="1" si="2"/>
        <v>#VALUE!</v>
      </c>
    </row>
    <row r="26" spans="1:10" ht="15.75" customHeight="1" x14ac:dyDescent="0.25"/>
    <row r="27" spans="1:10" ht="15.75" customHeight="1" x14ac:dyDescent="0.35">
      <c r="B27" s="18" t="s">
        <v>27</v>
      </c>
      <c r="C27" s="3"/>
      <c r="D27" s="43" t="s">
        <v>28</v>
      </c>
      <c r="E27" s="27"/>
      <c r="F27" s="27"/>
      <c r="G27" s="27"/>
      <c r="H27" s="27"/>
      <c r="I27" s="27"/>
    </row>
    <row r="28" spans="1:10" ht="15.75" customHeight="1" x14ac:dyDescent="0.35">
      <c r="B28" s="3"/>
      <c r="C28" s="3"/>
      <c r="D28" s="27"/>
      <c r="E28" s="27"/>
      <c r="F28" s="27"/>
      <c r="G28" s="27"/>
      <c r="H28" s="27"/>
      <c r="I28" s="27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Rekap KTR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2025-01-09T06:11:14Z</dcterms:modified>
</cp:coreProperties>
</file>