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2898F8B-4F58-BD46-9D90-AE944D81B29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DM" sheetId="4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<sst xmlns="http://schemas.openxmlformats.org/spreadsheetml/2006/main" count="91" uniqueCount="55">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</sst>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3" fontId="12" fillId="0" borderId="27" xfId="0" applyNumberFormat="1" applyFont="1" applyBorder="1"/>
    <xf numFmtId="3" fontId="11" fillId="0" borderId="28" xfId="0" applyNumberFormat="1" applyFont="1" applyBorder="1"/>
    <xf numFmtId="3" fontId="11" fillId="0" borderId="19" xfId="0" applyNumberFormat="1" applyFont="1" applyBorder="1"/>
    <xf numFmtId="3" fontId="11" fillId="5" borderId="27" xfId="0" applyNumberFormat="1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left"/>
    </xf>
    <xf numFmtId="3" fontId="13" fillId="6" borderId="27" xfId="0" applyNumberFormat="1" applyFont="1" applyFill="1" applyBorder="1"/>
    <xf numFmtId="3" fontId="9" fillId="6" borderId="32" xfId="0" applyNumberFormat="1" applyFont="1" applyFill="1" applyBorder="1"/>
    <xf numFmtId="3" fontId="9" fillId="6" borderId="27" xfId="0" applyNumberFormat="1" applyFont="1" applyFill="1" applyBorder="1" applyAlignment="1">
      <alignment horizontal="center"/>
    </xf>
    <xf numFmtId="3" fontId="9" fillId="6" borderId="31" xfId="0" applyNumberFormat="1" applyFont="1" applyFill="1" applyBorder="1"/>
    <xf numFmtId="0" fontId="14" fillId="0" borderId="24" xfId="0" applyFont="1" applyBorder="1" applyAlignment="1">
      <alignment horizontal="center"/>
    </xf>
    <xf numFmtId="3" fontId="13" fillId="6" borderId="35" xfId="0" applyNumberFormat="1" applyFont="1" applyFill="1" applyBorder="1"/>
    <xf numFmtId="3" fontId="9" fillId="6" borderId="36" xfId="0" applyNumberFormat="1" applyFont="1" applyFill="1" applyBorder="1"/>
    <xf numFmtId="3" fontId="9" fillId="6" borderId="35" xfId="0" applyNumberFormat="1" applyFont="1" applyFill="1" applyBorder="1" applyAlignment="1">
      <alignment horizontal="center"/>
    </xf>
    <xf numFmtId="3" fontId="9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/>
    </xf>
    <xf numFmtId="3" fontId="12" fillId="0" borderId="43" xfId="0" applyNumberFormat="1" applyFont="1" applyBorder="1" applyAlignment="1"/>
    <xf numFmtId="3" fontId="12" fillId="0" borderId="27" xfId="0" applyNumberFormat="1" applyFont="1" applyBorder="1" applyAlignment="1"/>
    <xf numFmtId="3" fontId="11" fillId="5" borderId="43" xfId="0" applyNumberFormat="1" applyFon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3" fontId="11" fillId="5" borderId="43" xfId="0" applyNumberFormat="1" applyFont="1" applyFill="1" applyBorder="1" applyAlignment="1">
      <alignment horizontal="center"/>
    </xf>
    <xf numFmtId="3" fontId="11" fillId="5" borderId="27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43" xfId="0" applyNumberFormat="1" applyFont="1" applyBorder="1"/>
    <xf numFmtId="3" fontId="13" fillId="6" borderId="43" xfId="0" applyNumberFormat="1" applyFont="1" applyFill="1" applyBorder="1"/>
    <xf numFmtId="3" fontId="9" fillId="6" borderId="43" xfId="0" applyNumberFormat="1" applyFont="1" applyFill="1" applyBorder="1" applyAlignment="1">
      <alignment horizontal="center"/>
    </xf>
    <xf numFmtId="164" fontId="14" fillId="6" borderId="33" xfId="0" applyNumberFormat="1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3" fillId="6" borderId="53" xfId="0" applyFont="1" applyFill="1" applyBorder="1" applyAlignment="1">
      <alignment horizontal="left"/>
    </xf>
    <xf numFmtId="3" fontId="13" fillId="6" borderId="54" xfId="0" applyNumberFormat="1" applyFont="1" applyFill="1" applyBorder="1"/>
    <xf numFmtId="3" fontId="9" fillId="6" borderId="54" xfId="0" applyNumberFormat="1" applyFont="1" applyFill="1" applyBorder="1" applyAlignment="1">
      <alignment horizontal="center"/>
    </xf>
    <xf numFmtId="164" fontId="14" fillId="6" borderId="38" xfId="0" applyNumberFormat="1" applyFont="1" applyFill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164" fontId="10" fillId="6" borderId="57" xfId="0" applyNumberFormat="1" applyFont="1" applyFill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1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17" xfId="0" applyFont="1" applyBorder="1"/>
    <xf numFmtId="0" fontId="15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vertical="top"/>
    </xf>
    <xf numFmtId="0" fontId="10" fillId="0" borderId="12" xfId="0" applyFont="1" applyBorder="1" applyAlignment="1">
      <alignment horizontal="center" vertical="center"/>
    </xf>
    <xf numFmtId="0" fontId="2" fillId="0" borderId="24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5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0" fillId="0" borderId="1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28" xfId="0" applyFont="1" applyBorder="1"/>
    <xf numFmtId="0" fontId="2" fillId="0" borderId="59" xfId="0" applyFont="1" applyBorder="1"/>
    <xf numFmtId="0" fontId="2" fillId="0" borderId="26" xfId="0" applyFont="1" applyBorder="1"/>
    <xf numFmtId="0" fontId="2" fillId="0" borderId="61" xfId="0" applyFont="1" applyBorder="1"/>
    <xf numFmtId="0" fontId="4" fillId="0" borderId="58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9" fillId="2" borderId="10" xfId="0" applyFont="1" applyFill="1" applyBorder="1" applyAlignment="1">
      <alignment horizontal="left" vertical="center"/>
    </xf>
    <xf numFmtId="0" fontId="10" fillId="8" borderId="6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0" fillId="9" borderId="60" xfId="0" applyFont="1" applyFill="1" applyBorder="1" applyAlignment="1">
      <alignment horizontal="center" vertical="center"/>
    </xf>
    <xf numFmtId="0" fontId="10" fillId="10" borderId="62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I25" sqref="I25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83" t="s">
        <v>25</v>
      </c>
      <c r="C1" s="69"/>
      <c r="D1" s="102" t="s">
        <v>27</v>
      </c>
      <c r="E1" s="74"/>
      <c r="F1" s="69"/>
      <c r="G1" s="103" t="s">
        <v>28</v>
      </c>
      <c r="H1" s="74"/>
      <c r="I1" s="74"/>
      <c r="J1" s="6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70"/>
      <c r="C2" s="71"/>
      <c r="D2" s="70"/>
      <c r="E2" s="67"/>
      <c r="F2" s="71"/>
      <c r="G2" s="70"/>
      <c r="H2" s="67"/>
      <c r="I2" s="67"/>
      <c r="J2" s="7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72"/>
      <c r="C3" s="73"/>
      <c r="D3" s="70"/>
      <c r="E3" s="67"/>
      <c r="F3" s="71"/>
      <c r="G3" s="70"/>
      <c r="H3" s="67"/>
      <c r="I3" s="67"/>
      <c r="J3" s="7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84"/>
      <c r="C4" s="68"/>
      <c r="D4" s="72"/>
      <c r="E4" s="75"/>
      <c r="F4" s="73"/>
      <c r="G4" s="104"/>
      <c r="H4" s="105"/>
      <c r="I4" s="105"/>
      <c r="J4" s="106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85" t="s">
        <v>0</v>
      </c>
      <c r="C5" s="87" t="s">
        <v>1</v>
      </c>
      <c r="D5" s="89" t="s">
        <v>2</v>
      </c>
      <c r="E5" s="90"/>
      <c r="F5" s="91"/>
      <c r="G5" s="93" t="s">
        <v>3</v>
      </c>
      <c r="H5" s="90"/>
      <c r="I5" s="90"/>
      <c r="J5" s="91"/>
      <c r="K5" s="94" t="s">
        <v>26</v>
      </c>
      <c r="L5" s="90"/>
      <c r="M5" s="90"/>
      <c r="N5" s="91"/>
      <c r="O5" s="95" t="s">
        <v>4</v>
      </c>
      <c r="P5" s="90"/>
      <c r="Q5" s="90"/>
      <c r="R5" s="91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81"/>
      <c r="C6" s="82"/>
      <c r="D6" s="92"/>
      <c r="E6" s="77"/>
      <c r="F6" s="78"/>
      <c r="G6" s="92"/>
      <c r="H6" s="77"/>
      <c r="I6" s="77"/>
      <c r="J6" s="78"/>
      <c r="K6" s="92"/>
      <c r="L6" s="77"/>
      <c r="M6" s="77"/>
      <c r="N6" s="78"/>
      <c r="O6" s="92"/>
      <c r="P6" s="77"/>
      <c r="Q6" s="77"/>
      <c r="R6" s="78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86"/>
      <c r="C7" s="88"/>
      <c r="D7" s="24" t="s">
        <v>5</v>
      </c>
      <c r="E7" s="25" t="s">
        <v>6</v>
      </c>
      <c r="F7" s="26" t="s">
        <v>7</v>
      </c>
      <c r="G7" s="24" t="s">
        <v>5</v>
      </c>
      <c r="H7" s="25" t="s">
        <v>6</v>
      </c>
      <c r="I7" s="25" t="s">
        <v>7</v>
      </c>
      <c r="J7" s="27" t="s">
        <v>8</v>
      </c>
      <c r="K7" s="28" t="s">
        <v>5</v>
      </c>
      <c r="L7" s="29" t="s">
        <v>6</v>
      </c>
      <c r="M7" s="29" t="s">
        <v>7</v>
      </c>
      <c r="N7" s="30" t="s">
        <v>8</v>
      </c>
      <c r="O7" s="31" t="s">
        <v>5</v>
      </c>
      <c r="P7" s="32" t="s">
        <v>6</v>
      </c>
      <c r="Q7" s="32" t="s">
        <v>7</v>
      </c>
      <c r="R7" s="33" t="s">
        <v>8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96" t="s">
        <v>0</v>
      </c>
      <c r="C8" s="97" t="s">
        <v>1</v>
      </c>
      <c r="D8" s="98" t="s">
        <v>2</v>
      </c>
      <c r="E8" s="99"/>
      <c r="F8" s="100"/>
      <c r="G8" s="93" t="s">
        <v>3</v>
      </c>
      <c r="H8" s="90"/>
      <c r="I8" s="90"/>
      <c r="J8" s="91"/>
      <c r="K8" s="94" t="s">
        <v>26</v>
      </c>
      <c r="L8" s="90"/>
      <c r="M8" s="90"/>
      <c r="N8" s="91"/>
      <c r="O8" s="95" t="s">
        <v>4</v>
      </c>
      <c r="P8" s="90"/>
      <c r="Q8" s="90"/>
      <c r="R8" s="9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81"/>
      <c r="C9" s="82"/>
      <c r="D9" s="92"/>
      <c r="E9" s="77"/>
      <c r="F9" s="78"/>
      <c r="G9" s="92"/>
      <c r="H9" s="77"/>
      <c r="I9" s="77"/>
      <c r="J9" s="78"/>
      <c r="K9" s="92"/>
      <c r="L9" s="77"/>
      <c r="M9" s="77"/>
      <c r="N9" s="78"/>
      <c r="O9" s="92"/>
      <c r="P9" s="77"/>
      <c r="Q9" s="77"/>
      <c r="R9" s="78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86"/>
      <c r="C10" s="88"/>
      <c r="D10" s="24" t="s">
        <v>5</v>
      </c>
      <c r="E10" s="25" t="s">
        <v>6</v>
      </c>
      <c r="F10" s="26" t="s">
        <v>7</v>
      </c>
      <c r="G10" s="24" t="s">
        <v>5</v>
      </c>
      <c r="H10" s="25" t="s">
        <v>6</v>
      </c>
      <c r="I10" s="25" t="s">
        <v>7</v>
      </c>
      <c r="J10" s="27" t="s">
        <v>8</v>
      </c>
      <c r="K10" s="28" t="s">
        <v>5</v>
      </c>
      <c r="L10" s="29" t="s">
        <v>6</v>
      </c>
      <c r="M10" s="29" t="s">
        <v>7</v>
      </c>
      <c r="N10" s="30" t="s">
        <v>8</v>
      </c>
      <c r="O10" s="31" t="s">
        <v>5</v>
      </c>
      <c r="P10" s="32" t="s">
        <v>6</v>
      </c>
      <c r="Q10" s="32" t="s">
        <v>7</v>
      </c>
      <c r="R10" s="33" t="s">
        <v>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9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10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11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12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13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14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15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16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17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18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19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20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21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22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23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/>
      <c r="H25" s="9"/>
      <c r="I25" s="7">
        <f t="shared" si="43"/>
        <v>0</v>
      </c>
      <c r="J25" s="38">
        <f t="shared" si="2"/>
        <v>0</v>
      </c>
      <c r="K25" s="39"/>
      <c r="L25" s="40"/>
      <c r="M25" s="7">
        <f t="shared" si="44"/>
        <v>0</v>
      </c>
      <c r="N25" s="38" t="e">
        <f t="shared" si="4"/>
        <v>#DIV/0!</v>
      </c>
      <c r="O25" s="39">
        <f t="shared" ref="O25:P25" si="50">SUM(K25,G25)</f>
        <v>0</v>
      </c>
      <c r="P25" s="40">
        <f t="shared" si="50"/>
        <v>0</v>
      </c>
      <c r="Q25" s="7">
        <f t="shared" si="46"/>
        <v>0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24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45</v>
      </c>
      <c r="H26" s="19">
        <f t="shared" si="52"/>
        <v>154</v>
      </c>
      <c r="I26" s="20">
        <f t="shared" si="52"/>
        <v>199</v>
      </c>
      <c r="J26" s="50">
        <f t="shared" si="2"/>
        <v>15.237366003062789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45</v>
      </c>
      <c r="P26" s="19">
        <f t="shared" si="54"/>
        <v>154</v>
      </c>
      <c r="Q26" s="20">
        <f t="shared" si="54"/>
        <v>199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01" t="s">
        <v>7</v>
      </c>
      <c r="C27" s="76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414</v>
      </c>
      <c r="H27" s="52">
        <f t="shared" si="56"/>
        <v>863</v>
      </c>
      <c r="I27" s="52">
        <f t="shared" si="56"/>
        <v>1277</v>
      </c>
      <c r="J27" s="54">
        <f t="shared" si="2"/>
        <v>97.779479326186831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414</v>
      </c>
      <c r="P27" s="52">
        <f t="shared" si="58"/>
        <v>863</v>
      </c>
      <c r="Q27" s="52">
        <f t="shared" si="58"/>
        <v>1277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0" t="s">
        <v>39</v>
      </c>
      <c r="B1" s="69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70"/>
      <c r="B2" s="71"/>
      <c r="C2" s="57" t="s">
        <v>29</v>
      </c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72"/>
      <c r="B3" s="73"/>
      <c r="C3" s="57" t="s">
        <v>30</v>
      </c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4" t="s">
        <v>40</v>
      </c>
      <c r="B4" s="68"/>
      <c r="C4" s="56"/>
      <c r="D4" s="56"/>
      <c r="E4" s="56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58"/>
      <c r="B6" s="111" t="s">
        <v>41</v>
      </c>
      <c r="C6" s="112" t="s">
        <v>31</v>
      </c>
      <c r="D6" s="79"/>
      <c r="E6" s="79"/>
      <c r="F6" s="79"/>
      <c r="G6" s="79"/>
      <c r="H6" s="79"/>
      <c r="I6" s="107"/>
      <c r="J6" s="58"/>
      <c r="K6" s="58"/>
      <c r="L6" s="58"/>
      <c r="M6" s="58"/>
      <c r="N6" s="58"/>
      <c r="O6" s="58"/>
      <c r="P6" s="58"/>
      <c r="Q6" s="58"/>
    </row>
    <row r="7" spans="1:19" ht="45" x14ac:dyDescent="0.2">
      <c r="A7" s="59"/>
      <c r="B7" s="108"/>
      <c r="C7" s="60" t="s">
        <v>32</v>
      </c>
      <c r="D7" s="60" t="s">
        <v>33</v>
      </c>
      <c r="E7" s="60" t="s">
        <v>34</v>
      </c>
      <c r="F7" s="60" t="s">
        <v>35</v>
      </c>
      <c r="G7" s="60" t="s">
        <v>36</v>
      </c>
      <c r="H7" s="60" t="s">
        <v>37</v>
      </c>
      <c r="I7" s="60" t="s">
        <v>38</v>
      </c>
      <c r="J7" s="59"/>
      <c r="K7" s="59"/>
      <c r="L7" s="59"/>
      <c r="M7" s="59"/>
      <c r="N7" s="59"/>
      <c r="O7" s="59"/>
      <c r="P7" s="59"/>
      <c r="Q7" s="59"/>
    </row>
    <row r="8" spans="1:19" x14ac:dyDescent="0.15">
      <c r="A8" s="58"/>
      <c r="B8" s="109"/>
      <c r="C8" s="61">
        <v>1</v>
      </c>
      <c r="D8" s="61">
        <v>2</v>
      </c>
      <c r="E8" s="61">
        <v>3</v>
      </c>
      <c r="F8" s="61">
        <v>4</v>
      </c>
      <c r="G8" s="61">
        <v>5</v>
      </c>
      <c r="H8" s="61">
        <v>6</v>
      </c>
      <c r="I8" s="61">
        <v>7</v>
      </c>
      <c r="J8" s="62"/>
      <c r="K8" s="62"/>
      <c r="L8" s="62"/>
      <c r="M8" s="62"/>
      <c r="N8" s="62"/>
      <c r="O8" s="62"/>
      <c r="P8" s="62"/>
      <c r="Q8" s="58"/>
    </row>
    <row r="9" spans="1:19" ht="14.25" x14ac:dyDescent="0.15">
      <c r="B9" s="63" t="e">
        <f>#REF!</f>
        <v>#REF!</v>
      </c>
      <c r="C9" s="55">
        <f ca="1">IFERROR(__xludf.DUMMYFUNCTION("IMPORTRANGE(""https://docs.google.com/spreadsheets/d/1P0UTisakTE5EAx-MYEjY2DmhSnLNqqRm6P3NrlYXL2I/edit#gid=1892753874"",""Rekap KTR!$E$6"")"),6)</f>
        <v>6</v>
      </c>
      <c r="D9" s="55">
        <f ca="1">IFERROR(__xludf.DUMMYFUNCTION("IMPORTRANGE(""https://docs.google.com/spreadsheets/d/1P0UTisakTE5EAx-MYEjY2DmhSnLNqqRm6P3NrlYXL2I/edit#gid=1892753874"",""Rekap KTR!$E$7"")"),26)</f>
        <v>26</v>
      </c>
      <c r="E9" s="55">
        <f ca="1">IFERROR(__xludf.DUMMYFUNCTION("IMPORTRANGE(""https://docs.google.com/spreadsheets/d/1P0UTisakTE5EAx-MYEjY2DmhSnLNqqRm6P3NrlYXL2I/edit#gid=1892753874"",""Rekap KTR!$E$8"")"),56)</f>
        <v>56</v>
      </c>
      <c r="F9" s="55">
        <f ca="1">IFERROR(__xludf.DUMMYFUNCTION("IMPORTRANGE(""https://docs.google.com/spreadsheets/d/1P0UTisakTE5EAx-MYEjY2DmhSnLNqqRm6P3NrlYXL2I/edit#gid=1892753874"",""Rekap KTR!$E$9"")"),8)</f>
        <v>8</v>
      </c>
      <c r="G9" s="55">
        <f ca="1">IFERROR(__xludf.DUMMYFUNCTION("IMPORTRANGE(""https://docs.google.com/spreadsheets/d/1P0UTisakTE5EAx-MYEjY2DmhSnLNqqRm6P3NrlYXL2I/edit#gid=1892753874"",""Rekap KTR!$E$10"")"),0)</f>
        <v>0</v>
      </c>
      <c r="H9" s="55">
        <f ca="1">IFERROR(__xludf.DUMMYFUNCTION("IMPORTRANGE(""https://docs.google.com/spreadsheets/d/1P0UTisakTE5EAx-MYEjY2DmhSnLNqqRm6P3NrlYXL2I/edit#gid=1892753874"",""Rekap KTR!$E$11"")"),8)</f>
        <v>8</v>
      </c>
      <c r="I9" s="5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3" t="e">
        <f>#REF!</f>
        <v>#REF!</v>
      </c>
      <c r="C10" s="55">
        <f ca="1">IFERROR(__xludf.DUMMYFUNCTION("IMPORTRANGE(""https://docs.google.com/spreadsheets/d/1jB-UnyPBzGq1HOZkIVtft_Wo28OEKcZNsVgS5r_boTE/edit#gid=1522333227"",""Rekap KTR!$E$6"")"),12)</f>
        <v>12</v>
      </c>
      <c r="D10" s="55">
        <f ca="1">IFERROR(__xludf.DUMMYFUNCTION("IMPORTRANGE(""https://docs.google.com/spreadsheets/d/1jB-UnyPBzGq1HOZkIVtft_Wo28OEKcZNsVgS5r_boTE/edit#gid=1522333227"",""Rekap KTR!$E$7"")"),53)</f>
        <v>53</v>
      </c>
      <c r="E10" s="55">
        <f ca="1">IFERROR(__xludf.DUMMYFUNCTION("IMPORTRANGE(""https://docs.google.com/spreadsheets/d/1jB-UnyPBzGq1HOZkIVtft_Wo28OEKcZNsVgS5r_boTE/edit#gid=1522333227"",""Rekap KTR!$E$8"")"),56)</f>
        <v>56</v>
      </c>
      <c r="F10" s="55" t="str">
        <f ca="1">IFERROR(__xludf.DUMMYFUNCTION("IMPORTRANGE(""https://docs.google.com/spreadsheets/d/1jB-UnyPBzGq1HOZkIVtft_Wo28OEKcZNsVgS5r_boTE/edit#gid=1522333227"",""Rekap KTR!$E$9"")"),"")</f>
        <v/>
      </c>
      <c r="G10" s="55">
        <f ca="1">IFERROR(__xludf.DUMMYFUNCTION("IMPORTRANGE(""https://docs.google.com/spreadsheets/d/1jB-UnyPBzGq1HOZkIVtft_Wo28OEKcZNsVgS5r_boTE/edit#gid=1522333227"",""Rekap KTR!$E$10"")"),0)</f>
        <v>0</v>
      </c>
      <c r="H10" s="55" t="str">
        <f ca="1">IFERROR(__xludf.DUMMYFUNCTION("IMPORTRANGE(""https://docs.google.com/spreadsheets/d/1jB-UnyPBzGq1HOZkIVtft_Wo28OEKcZNsVgS5r_boTE/edit#gid=1522333227"",""Rekap KTR!$E$11"")"),"")</f>
        <v/>
      </c>
      <c r="I10" s="5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3" t="e">
        <f>#REF!</f>
        <v>#REF!</v>
      </c>
      <c r="C11" s="55">
        <f ca="1">IFERROR(__xludf.DUMMYFUNCTION("IMPORTRANGE(""https://docs.google.com/spreadsheets/d/1gHFrRpJ5fnyxfJI-jxT5z1B1L7rSV8E5sIZEN90Rfhc/edit#gid=1522333227"",""Rekap KTR!$E$6"")"),4)</f>
        <v>4</v>
      </c>
      <c r="D11" s="55">
        <f ca="1">IFERROR(__xludf.DUMMYFUNCTION("IMPORTRANGE(""https://docs.google.com/spreadsheets/d/1gHFrRpJ5fnyxfJI-jxT5z1B1L7rSV8E5sIZEN90Rfhc/edit#gid=1522333227"",""Rekap KTR!$E$7"")"),29)</f>
        <v>29</v>
      </c>
      <c r="E11" s="55">
        <f ca="1">IFERROR(__xludf.DUMMYFUNCTION("IMPORTRANGE(""https://docs.google.com/spreadsheets/d/1gHFrRpJ5fnyxfJI-jxT5z1B1L7rSV8E5sIZEN90Rfhc/edit#gid=1522333227"",""Rekap KTR!$E$8"")"),31)</f>
        <v>31</v>
      </c>
      <c r="F11" s="55" t="str">
        <f ca="1">IFERROR(__xludf.DUMMYFUNCTION("IMPORTRANGE(""https://docs.google.com/spreadsheets/d/1gHFrRpJ5fnyxfJI-jxT5z1B1L7rSV8E5sIZEN90Rfhc/edit#gid=1522333227"",""Rekap KTR!$E$9"")"),"")</f>
        <v/>
      </c>
      <c r="G11" s="55" t="str">
        <f ca="1">IFERROR(__xludf.DUMMYFUNCTION("IMPORTRANGE(""https://docs.google.com/spreadsheets/d/1gHFrRpJ5fnyxfJI-jxT5z1B1L7rSV8E5sIZEN90Rfhc/edit#gid=1522333227"",""Rekap KTR!$E$10"")"),"")</f>
        <v/>
      </c>
      <c r="H11" s="55" t="str">
        <f ca="1">IFERROR(__xludf.DUMMYFUNCTION("IMPORTRANGE(""https://docs.google.com/spreadsheets/d/1gHFrRpJ5fnyxfJI-jxT5z1B1L7rSV8E5sIZEN90Rfhc/edit#gid=1522333227"",""Rekap KTR!$E$11"")"),"")</f>
        <v/>
      </c>
      <c r="I11" s="5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3" t="e">
        <f>#REF!</f>
        <v>#REF!</v>
      </c>
      <c r="C12" s="55">
        <f ca="1">IFERROR(__xludf.DUMMYFUNCTION("IMPORTRANGE(""https://docs.google.com/spreadsheets/d/1saC2UP2JuYJ7WRPxjh8EMf_BSfGZ18Ous8sVKGLr-Ng/edit#gid=1892753874"",""Rekap KTR!$E$6"")"),8)</f>
        <v>8</v>
      </c>
      <c r="D12" s="55">
        <f ca="1">IFERROR(__xludf.DUMMYFUNCTION("IMPORTRANGE(""https://docs.google.com/spreadsheets/d/1saC2UP2JuYJ7WRPxjh8EMf_BSfGZ18Ous8sVKGLr-Ng/edit#gid=1892753874"",""Rekap KTR!$E$7"")"),41)</f>
        <v>41</v>
      </c>
      <c r="E12" s="55">
        <f ca="1">IFERROR(__xludf.DUMMYFUNCTION("IMPORTRANGE(""https://docs.google.com/spreadsheets/d/1saC2UP2JuYJ7WRPxjh8EMf_BSfGZ18Ous8sVKGLr-Ng/edit#gid=1892753874"",""Rekap KTR!$E$8"")"),41)</f>
        <v>41</v>
      </c>
      <c r="F12" s="55">
        <f ca="1">IFERROR(__xludf.DUMMYFUNCTION("IMPORTRANGE(""https://docs.google.com/spreadsheets/d/1saC2UP2JuYJ7WRPxjh8EMf_BSfGZ18Ous8sVKGLr-Ng/edit#gid=1892753874"",""Rekap KTR!$E$9"")"),14)</f>
        <v>14</v>
      </c>
      <c r="G12" s="55">
        <f ca="1">IFERROR(__xludf.DUMMYFUNCTION("IMPORTRANGE(""https://docs.google.com/spreadsheets/d/1saC2UP2JuYJ7WRPxjh8EMf_BSfGZ18Ous8sVKGLr-Ng/edit#gid=1892753874"",""Rekap KTR!$E$10"")"),0)</f>
        <v>0</v>
      </c>
      <c r="H12" s="55">
        <f ca="1">IFERROR(__xludf.DUMMYFUNCTION("IMPORTRANGE(""https://docs.google.com/spreadsheets/d/1saC2UP2JuYJ7WRPxjh8EMf_BSfGZ18Ous8sVKGLr-Ng/edit#gid=1892753874"",""Rekap KTR!$E$11"")"),0)</f>
        <v>0</v>
      </c>
      <c r="I12" s="5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3" t="e">
        <f>#REF!</f>
        <v>#REF!</v>
      </c>
      <c r="C13" s="55">
        <f ca="1">IFERROR(__xludf.DUMMYFUNCTION("IMPORTRANGE(""https://docs.google.com/spreadsheets/d/1ApPPV7RPuDI1EDOKjkoDXkV5Yd_NofeQTYTtAHUYGGw/edit#gid=1522333227"",""Rekap KTR!$E$6"")"),3)</f>
        <v>3</v>
      </c>
      <c r="D13" s="55">
        <f ca="1">IFERROR(__xludf.DUMMYFUNCTION("IMPORTRANGE(""https://docs.google.com/spreadsheets/d/1ApPPV7RPuDI1EDOKjkoDXkV5Yd_NofeQTYTtAHUYGGw/edit#gid=1522333227"",""Rekap KTR!$E$7"")"),20)</f>
        <v>20</v>
      </c>
      <c r="E13" s="55">
        <f ca="1">IFERROR(__xludf.DUMMYFUNCTION("IMPORTRANGE(""https://docs.google.com/spreadsheets/d/1ApPPV7RPuDI1EDOKjkoDXkV5Yd_NofeQTYTtAHUYGGw/edit#gid=1522333227"",""Rekap KTR!$E$8"")"),6)</f>
        <v>6</v>
      </c>
      <c r="F13" s="55" t="str">
        <f ca="1">IFERROR(__xludf.DUMMYFUNCTION("IMPORTRANGE(""https://docs.google.com/spreadsheets/d/1ApPPV7RPuDI1EDOKjkoDXkV5Yd_NofeQTYTtAHUYGGw/edit#gid=1522333227"",""Rekap KTR!$E$9"")"),"")</f>
        <v/>
      </c>
      <c r="G13" s="55" t="str">
        <f ca="1">IFERROR(__xludf.DUMMYFUNCTION("IMPORTRANGE(""https://docs.google.com/spreadsheets/d/1ApPPV7RPuDI1EDOKjkoDXkV5Yd_NofeQTYTtAHUYGGw/edit#gid=1522333227"",""Rekap KTR!$E$10"")"),"")</f>
        <v/>
      </c>
      <c r="H13" s="55" t="str">
        <f ca="1">IFERROR(__xludf.DUMMYFUNCTION("IMPORTRANGE(""https://docs.google.com/spreadsheets/d/1ApPPV7RPuDI1EDOKjkoDXkV5Yd_NofeQTYTtAHUYGGw/edit#gid=1522333227"",""Rekap KTR!$E$11"")"),"")</f>
        <v/>
      </c>
      <c r="I13" s="5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3" t="e">
        <f>#REF!</f>
        <v>#REF!</v>
      </c>
      <c r="C14" s="55">
        <f ca="1">IFERROR(__xludf.DUMMYFUNCTION("IMPORTRANGE(""https://docs.google.com/spreadsheets/d/1iV_nqIfkAdyO_vl_QARxWbfnGcK2KlCCS94aVJ2QbTI/edit#gid=1522333227"",""Rekap KTR!$E$6"")"),6)</f>
        <v>6</v>
      </c>
      <c r="D14" s="55">
        <f ca="1">IFERROR(__xludf.DUMMYFUNCTION("IMPORTRANGE(""https://docs.google.com/spreadsheets/d/1iV_nqIfkAdyO_vl_QARxWbfnGcK2KlCCS94aVJ2QbTI/edit#gid=1522333227"",""Rekap KTR!$E$7"")"),26)</f>
        <v>26</v>
      </c>
      <c r="E14" s="55">
        <f ca="1">IFERROR(__xludf.DUMMYFUNCTION("IMPORTRANGE(""https://docs.google.com/spreadsheets/d/1iV_nqIfkAdyO_vl_QARxWbfnGcK2KlCCS94aVJ2QbTI/edit#gid=1522333227"",""Rekap KTR!$E$8"")"),13)</f>
        <v>13</v>
      </c>
      <c r="F14" s="55">
        <f ca="1">IFERROR(__xludf.DUMMYFUNCTION("IMPORTRANGE(""https://docs.google.com/spreadsheets/d/1iV_nqIfkAdyO_vl_QARxWbfnGcK2KlCCS94aVJ2QbTI/edit#gid=1522333227"",""Rekap KTR!$E$9"")"),0)</f>
        <v>0</v>
      </c>
      <c r="G14" s="55">
        <f ca="1">IFERROR(__xludf.DUMMYFUNCTION("IMPORTRANGE(""https://docs.google.com/spreadsheets/d/1iV_nqIfkAdyO_vl_QARxWbfnGcK2KlCCS94aVJ2QbTI/edit#gid=1522333227"",""Rekap KTR!$E$10"")"),0)</f>
        <v>0</v>
      </c>
      <c r="H14" s="55">
        <f ca="1">IFERROR(__xludf.DUMMYFUNCTION("IMPORTRANGE(""https://docs.google.com/spreadsheets/d/1iV_nqIfkAdyO_vl_QARxWbfnGcK2KlCCS94aVJ2QbTI/edit#gid=1522333227"",""Rekap KTR!$E$11"")"),0)</f>
        <v>0</v>
      </c>
      <c r="I14" s="5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3" t="e">
        <f>#REF!</f>
        <v>#REF!</v>
      </c>
      <c r="C15" s="55">
        <f ca="1">IFERROR(__xludf.DUMMYFUNCTION("IMPORTRANGE(""https://docs.google.com/spreadsheets/d/1zz70Lj6oBg1MOPSG6KJcsMeqBNtXMHYICRkg7kpt_d0/edit#gid=1892753874"",""Rekap KTR!$E$6"")"),9)</f>
        <v>9</v>
      </c>
      <c r="D15" s="55">
        <f ca="1">IFERROR(__xludf.DUMMYFUNCTION("IMPORTRANGE(""https://docs.google.com/spreadsheets/d/1zz70Lj6oBg1MOPSG6KJcsMeqBNtXMHYICRkg7kpt_d0/edit#gid=1892753874"",""Rekap KTR!$E$7"")"),47)</f>
        <v>47</v>
      </c>
      <c r="E15" s="55">
        <f ca="1">IFERROR(__xludf.DUMMYFUNCTION("IMPORTRANGE(""https://docs.google.com/spreadsheets/d/1zz70Lj6oBg1MOPSG6KJcsMeqBNtXMHYICRkg7kpt_d0/edit#gid=1892753874"",""Rekap KTR!$E$8"")"),29)</f>
        <v>29</v>
      </c>
      <c r="F15" s="55">
        <f ca="1">IFERROR(__xludf.DUMMYFUNCTION("IMPORTRANGE(""https://docs.google.com/spreadsheets/d/1zz70Lj6oBg1MOPSG6KJcsMeqBNtXMHYICRkg7kpt_d0/edit#gid=1892753874"",""Rekap KTR!$E$9"")"),3)</f>
        <v>3</v>
      </c>
      <c r="G15" s="55">
        <f ca="1">IFERROR(__xludf.DUMMYFUNCTION("IMPORTRANGE(""https://docs.google.com/spreadsheets/d/1zz70Lj6oBg1MOPSG6KJcsMeqBNtXMHYICRkg7kpt_d0/edit#gid=1892753874"",""Rekap KTR!$E$10"")"),1)</f>
        <v>1</v>
      </c>
      <c r="H15" s="55">
        <f ca="1">IFERROR(__xludf.DUMMYFUNCTION("IMPORTRANGE(""https://docs.google.com/spreadsheets/d/1zz70Lj6oBg1MOPSG6KJcsMeqBNtXMHYICRkg7kpt_d0/edit#gid=1892753874"",""Rekap KTR!$E$11"")"),4)</f>
        <v>4</v>
      </c>
      <c r="I15" s="5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3" t="e">
        <f>#REF!</f>
        <v>#REF!</v>
      </c>
      <c r="C16" s="55">
        <f ca="1">IFERROR(__xludf.DUMMYFUNCTION("IMPORTRANGE(""https://docs.google.com/spreadsheets/d/1773f1iHRnXhbrVjAHR7zUpu3neZdvtp1a2ikB9LJu8U/edit#gid=1522333227"",""Rekap KTR!$E$6"")"),39)</f>
        <v>39</v>
      </c>
      <c r="D16" s="55">
        <f ca="1">IFERROR(__xludf.DUMMYFUNCTION("IMPORTRANGE(""https://docs.google.com/spreadsheets/d/1773f1iHRnXhbrVjAHR7zUpu3neZdvtp1a2ikB9LJu8U/edit#gid=1522333227"",""Rekap KTR!$E$7"")"),43)</f>
        <v>43</v>
      </c>
      <c r="E16" s="55">
        <f ca="1">IFERROR(__xludf.DUMMYFUNCTION("IMPORTRANGE(""https://docs.google.com/spreadsheets/d/1773f1iHRnXhbrVjAHR7zUpu3neZdvtp1a2ikB9LJu8U/edit#gid=1522333227"",""Rekap KTR!$E$8"")"),32)</f>
        <v>32</v>
      </c>
      <c r="F16" s="55">
        <f ca="1">IFERROR(__xludf.DUMMYFUNCTION("IMPORTRANGE(""https://docs.google.com/spreadsheets/d/1773f1iHRnXhbrVjAHR7zUpu3neZdvtp1a2ikB9LJu8U/edit#gid=1522333227"",""Rekap KTR!$E$9"")"),21)</f>
        <v>21</v>
      </c>
      <c r="G16" s="55">
        <f ca="1">IFERROR(__xludf.DUMMYFUNCTION("IMPORTRANGE(""https://docs.google.com/spreadsheets/d/1773f1iHRnXhbrVjAHR7zUpu3neZdvtp1a2ikB9LJu8U/edit#gid=1522333227"",""Rekap KTR!$E$10"")"),0)</f>
        <v>0</v>
      </c>
      <c r="H16" s="55">
        <f ca="1">IFERROR(__xludf.DUMMYFUNCTION("IMPORTRANGE(""https://docs.google.com/spreadsheets/d/1773f1iHRnXhbrVjAHR7zUpu3neZdvtp1a2ikB9LJu8U/edit#gid=1522333227"",""Rekap KTR!$E$11"")"),16)</f>
        <v>16</v>
      </c>
      <c r="I16" s="5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3" t="e">
        <f>#REF!</f>
        <v>#REF!</v>
      </c>
      <c r="C17" s="55">
        <f ca="1">IFERROR(__xludf.DUMMYFUNCTION("IMPORTRANGE(""https://docs.google.com/spreadsheets/d/10iNzN1LqaStEosZKEbqcoOm3IdodNsG31q_nR0Y6WGo/edit#gid=1522333227"",""Rekap KTR!$E$6"")"),1)</f>
        <v>1</v>
      </c>
      <c r="D17" s="55">
        <f ca="1">IFERROR(__xludf.DUMMYFUNCTION("IMPORTRANGE(""https://docs.google.com/spreadsheets/d/10iNzN1LqaStEosZKEbqcoOm3IdodNsG31q_nR0Y6WGo/edit#gid=1522333227"",""Rekap KTR!$E$7"")"),27)</f>
        <v>27</v>
      </c>
      <c r="E17" s="55">
        <f ca="1">IFERROR(__xludf.DUMMYFUNCTION("IMPORTRANGE(""https://docs.google.com/spreadsheets/d/10iNzN1LqaStEosZKEbqcoOm3IdodNsG31q_nR0Y6WGo/edit#gid=1522333227"",""Rekap KTR!$E$8"")"),2)</f>
        <v>2</v>
      </c>
      <c r="F17" s="55">
        <f ca="1">IFERROR(__xludf.DUMMYFUNCTION("IMPORTRANGE(""https://docs.google.com/spreadsheets/d/10iNzN1LqaStEosZKEbqcoOm3IdodNsG31q_nR0Y6WGo/edit#gid=1522333227"",""Rekap KTR!$E$9"")"),3)</f>
        <v>3</v>
      </c>
      <c r="G17" s="55">
        <f ca="1">IFERROR(__xludf.DUMMYFUNCTION("IMPORTRANGE(""https://docs.google.com/spreadsheets/d/10iNzN1LqaStEosZKEbqcoOm3IdodNsG31q_nR0Y6WGo/edit#gid=1522333227"",""Rekap KTR!$E$10"")"),0)</f>
        <v>0</v>
      </c>
      <c r="H17" s="55">
        <f ca="1">IFERROR(__xludf.DUMMYFUNCTION("IMPORTRANGE(""https://docs.google.com/spreadsheets/d/10iNzN1LqaStEosZKEbqcoOm3IdodNsG31q_nR0Y6WGo/edit#gid=1522333227"",""Rekap KTR!$E$11"")"),2)</f>
        <v>2</v>
      </c>
      <c r="I17" s="5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3" t="e">
        <f>#REF!</f>
        <v>#REF!</v>
      </c>
      <c r="C18" s="55">
        <f ca="1">IFERROR(__xludf.DUMMYFUNCTION("IMPORTRANGE(""https://docs.google.com/spreadsheets/d/17PsIU8VcCQeO2M4DM42K9vv32GkafaaF1LxQevQ8tAQ/edit#gid=1892753874"",""Rekap KTR!$E$6"")"),2)</f>
        <v>2</v>
      </c>
      <c r="D18" s="55">
        <f ca="1">IFERROR(__xludf.DUMMYFUNCTION("IMPORTRANGE(""https://docs.google.com/spreadsheets/d/17PsIU8VcCQeO2M4DM42K9vv32GkafaaF1LxQevQ8tAQ/edit#gid=1892753874"",""Rekap KTR!$E$7"")"),21)</f>
        <v>21</v>
      </c>
      <c r="E18" s="55">
        <f ca="1">IFERROR(__xludf.DUMMYFUNCTION("IMPORTRANGE(""https://docs.google.com/spreadsheets/d/17PsIU8VcCQeO2M4DM42K9vv32GkafaaF1LxQevQ8tAQ/edit#gid=1892753874"",""Rekap KTR!$E$8"")"),17)</f>
        <v>17</v>
      </c>
      <c r="F18" s="55">
        <f ca="1">IFERROR(__xludf.DUMMYFUNCTION("IMPORTRANGE(""https://docs.google.com/spreadsheets/d/17PsIU8VcCQeO2M4DM42K9vv32GkafaaF1LxQevQ8tAQ/edit#gid=1892753874"",""Rekap KTR!$E$9"")"),0)</f>
        <v>0</v>
      </c>
      <c r="G18" s="55">
        <f ca="1">IFERROR(__xludf.DUMMYFUNCTION("IMPORTRANGE(""https://docs.google.com/spreadsheets/d/17PsIU8VcCQeO2M4DM42K9vv32GkafaaF1LxQevQ8tAQ/edit#gid=1892753874"",""Rekap KTR!$E$10"")"),0)</f>
        <v>0</v>
      </c>
      <c r="H18" s="55">
        <f ca="1">IFERROR(__xludf.DUMMYFUNCTION("IMPORTRANGE(""https://docs.google.com/spreadsheets/d/17PsIU8VcCQeO2M4DM42K9vv32GkafaaF1LxQevQ8tAQ/edit#gid=1892753874"",""Rekap KTR!$E$11"")"),0)</f>
        <v>0</v>
      </c>
      <c r="I18" s="5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3" t="e">
        <f>#REF!</f>
        <v>#REF!</v>
      </c>
      <c r="C19" s="55">
        <f ca="1">IFERROR(__xludf.DUMMYFUNCTION("IMPORTRANGE(""https://docs.google.com/spreadsheets/d/1d0Y9C6M4-a1TT0nIK2Gc4IXnbVyxoBB3v7o1biNGAwY/edit#gid=1892753874"",""Rekap KTR!$E$6"")"),6)</f>
        <v>6</v>
      </c>
      <c r="D19" s="55">
        <f ca="1">IFERROR(__xludf.DUMMYFUNCTION("IMPORTRANGE(""https://docs.google.com/spreadsheets/d/1d0Y9C6M4-a1TT0nIK2Gc4IXnbVyxoBB3v7o1biNGAwY/edit#gid=1892753874"",""Rekap KTR!$E$7"")"),27)</f>
        <v>27</v>
      </c>
      <c r="E19" s="55">
        <f ca="1">IFERROR(__xludf.DUMMYFUNCTION("IMPORTRANGE(""https://docs.google.com/spreadsheets/d/1d0Y9C6M4-a1TT0nIK2Gc4IXnbVyxoBB3v7o1biNGAwY/edit#gid=1892753874"",""Rekap KTR!$E$8"")"),7)</f>
        <v>7</v>
      </c>
      <c r="F19" s="55">
        <f ca="1">IFERROR(__xludf.DUMMYFUNCTION("IMPORTRANGE(""https://docs.google.com/spreadsheets/d/1d0Y9C6M4-a1TT0nIK2Gc4IXnbVyxoBB3v7o1biNGAwY/edit#gid=1892753874"",""Rekap KTR!$E$9"")"),0)</f>
        <v>0</v>
      </c>
      <c r="G19" s="55">
        <f ca="1">IFERROR(__xludf.DUMMYFUNCTION("IMPORTRANGE(""https://docs.google.com/spreadsheets/d/1d0Y9C6M4-a1TT0nIK2Gc4IXnbVyxoBB3v7o1biNGAwY/edit#gid=1892753874"",""Rekap KTR!$E$10"")"),0)</f>
        <v>0</v>
      </c>
      <c r="H19" s="55">
        <f ca="1">IFERROR(__xludf.DUMMYFUNCTION("IMPORTRANGE(""https://docs.google.com/spreadsheets/d/1d0Y9C6M4-a1TT0nIK2Gc4IXnbVyxoBB3v7o1biNGAwY/edit#gid=1892753874"",""Rekap KTR!$E$11"")"),0)</f>
        <v>0</v>
      </c>
      <c r="I19" s="5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3" t="e">
        <f>#REF!</f>
        <v>#REF!</v>
      </c>
      <c r="C20" s="55">
        <f ca="1">IFERROR(__xludf.DUMMYFUNCTION("IMPORTRANGE(""https://docs.google.com/spreadsheets/d/1fXA1yQzUNddp7fjR2KF22o4rRJu9lP9Ja9Oi1mRbg_E/edit#gid=1892753874"",""Rekap KTR!$E$6"")"),2)</f>
        <v>2</v>
      </c>
      <c r="D20" s="55">
        <f ca="1">IFERROR(__xludf.DUMMYFUNCTION("IMPORTRANGE(""https://docs.google.com/spreadsheets/d/1fXA1yQzUNddp7fjR2KF22o4rRJu9lP9Ja9Oi1mRbg_E/edit#gid=1892753874"",""Rekap KTR!$E$7"")"),31)</f>
        <v>31</v>
      </c>
      <c r="E20" s="55">
        <f ca="1">IFERROR(__xludf.DUMMYFUNCTION("IMPORTRANGE(""https://docs.google.com/spreadsheets/d/1fXA1yQzUNddp7fjR2KF22o4rRJu9lP9Ja9Oi1mRbg_E/edit#gid=1892753874"",""Rekap KTR!$E$8"")"),29)</f>
        <v>29</v>
      </c>
      <c r="F20" s="55">
        <f ca="1">IFERROR(__xludf.DUMMYFUNCTION("IMPORTRANGE(""https://docs.google.com/spreadsheets/d/1fXA1yQzUNddp7fjR2KF22o4rRJu9lP9Ja9Oi1mRbg_E/edit#gid=1892753874"",""Rekap KTR!$E$9"")"),19)</f>
        <v>19</v>
      </c>
      <c r="G20" s="55">
        <f ca="1">IFERROR(__xludf.DUMMYFUNCTION("IMPORTRANGE(""https://docs.google.com/spreadsheets/d/1fXA1yQzUNddp7fjR2KF22o4rRJu9lP9Ja9Oi1mRbg_E/edit#gid=1892753874"",""Rekap KTR!$E$10"")"),1)</f>
        <v>1</v>
      </c>
      <c r="H20" s="55">
        <f ca="1">IFERROR(__xludf.DUMMYFUNCTION("IMPORTRANGE(""https://docs.google.com/spreadsheets/d/1fXA1yQzUNddp7fjR2KF22o4rRJu9lP9Ja9Oi1mRbg_E/edit#gid=1892753874"",""Rekap KTR!$E$11"")"),1)</f>
        <v>1</v>
      </c>
      <c r="I20" s="5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3" t="e">
        <f>#REF!</f>
        <v>#REF!</v>
      </c>
      <c r="C21" s="55">
        <f ca="1">IFERROR(__xludf.DUMMYFUNCTION("IMPORTRANGE(""https://docs.google.com/spreadsheets/d/155aL1qCqCleHwMP0Y8LT5akEbK27R0RIka-lAkeoeEo/edit#gid=1892753874"",""Rekap KTR!$E$6"")"),10)</f>
        <v>10</v>
      </c>
      <c r="D21" s="55">
        <f ca="1">IFERROR(__xludf.DUMMYFUNCTION("IMPORTRANGE(""https://docs.google.com/spreadsheets/d/155aL1qCqCleHwMP0Y8LT5akEbK27R0RIka-lAkeoeEo/edit#gid=1892753874"",""Rekap KTR!$E$7"")"),47)</f>
        <v>47</v>
      </c>
      <c r="E21" s="55">
        <f ca="1">IFERROR(__xludf.DUMMYFUNCTION("IMPORTRANGE(""https://docs.google.com/spreadsheets/d/155aL1qCqCleHwMP0Y8LT5akEbK27R0RIka-lAkeoeEo/edit#gid=1892753874"",""Rekap KTR!$E$8"")"),5)</f>
        <v>5</v>
      </c>
      <c r="F21" s="55" t="str">
        <f ca="1">IFERROR(__xludf.DUMMYFUNCTION("IMPORTRANGE(""https://docs.google.com/spreadsheets/d/155aL1qCqCleHwMP0Y8LT5akEbK27R0RIka-lAkeoeEo/edit#gid=1892753874"",""Rekap KTR!$E$9"")"),"")</f>
        <v/>
      </c>
      <c r="G21" s="55" t="str">
        <f ca="1">IFERROR(__xludf.DUMMYFUNCTION("IMPORTRANGE(""https://docs.google.com/spreadsheets/d/155aL1qCqCleHwMP0Y8LT5akEbK27R0RIka-lAkeoeEo/edit#gid=1892753874"",""Rekap KTR!$E$10"")"),"")</f>
        <v/>
      </c>
      <c r="H21" s="55" t="str">
        <f ca="1">IFERROR(__xludf.DUMMYFUNCTION("IMPORTRANGE(""https://docs.google.com/spreadsheets/d/155aL1qCqCleHwMP0Y8LT5akEbK27R0RIka-lAkeoeEo/edit#gid=1892753874"",""Rekap KTR!$E$11"")"),"")</f>
        <v/>
      </c>
      <c r="I21" s="5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3" t="e">
        <f>#REF!</f>
        <v>#REF!</v>
      </c>
      <c r="C22" s="55">
        <f ca="1">IFERROR(__xludf.DUMMYFUNCTION("IMPORTRANGE(""https://docs.google.com/spreadsheets/d/13FRR1udp0c0o6Nmp_8YHiON78PXr-L4FqQQ028JcBYY/edit#gid=1522333227"",""Rekap KTR!$E$6"")"),7)</f>
        <v>7</v>
      </c>
      <c r="D22" s="55">
        <f ca="1">IFERROR(__xludf.DUMMYFUNCTION("IMPORTRANGE(""https://docs.google.com/spreadsheets/d/13FRR1udp0c0o6Nmp_8YHiON78PXr-L4FqQQ028JcBYY/edit#gid=1522333227"",""Rekap KTR!$E$7"")"),31)</f>
        <v>31</v>
      </c>
      <c r="E22" s="55">
        <f ca="1">IFERROR(__xludf.DUMMYFUNCTION("IMPORTRANGE(""https://docs.google.com/spreadsheets/d/13FRR1udp0c0o6Nmp_8YHiON78PXr-L4FqQQ028JcBYY/edit#gid=1522333227"",""Rekap KTR!$E$8"")"),2)</f>
        <v>2</v>
      </c>
      <c r="F22" s="55" t="str">
        <f ca="1">IFERROR(__xludf.DUMMYFUNCTION("IMPORTRANGE(""https://docs.google.com/spreadsheets/d/13FRR1udp0c0o6Nmp_8YHiON78PXr-L4FqQQ028JcBYY/edit#gid=1522333227"",""Rekap KTR!$E$9"")"),"")</f>
        <v/>
      </c>
      <c r="G22" s="55" t="str">
        <f ca="1">IFERROR(__xludf.DUMMYFUNCTION("IMPORTRANGE(""https://docs.google.com/spreadsheets/d/13FRR1udp0c0o6Nmp_8YHiON78PXr-L4FqQQ028JcBYY/edit#gid=1522333227"",""Rekap KTR!$E$10"")"),"")</f>
        <v/>
      </c>
      <c r="H22" s="55" t="str">
        <f ca="1">IFERROR(__xludf.DUMMYFUNCTION("IMPORTRANGE(""https://docs.google.com/spreadsheets/d/13FRR1udp0c0o6Nmp_8YHiON78PXr-L4FqQQ028JcBYY/edit#gid=1522333227"",""Rekap KTR!$E$11"")"),"")</f>
        <v/>
      </c>
      <c r="I22" s="5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3" t="e">
        <f>#REF!</f>
        <v>#REF!</v>
      </c>
      <c r="C23" s="55">
        <f ca="1">IFERROR(__xludf.DUMMYFUNCTION("IMPORTRANGE(""https://docs.google.com/spreadsheets/d/1PVwe4VvYfj1Vj424c9kO9TcQogsBM6TpXMbFve9togc/edit#gid=1522333227"",""Rekap KTR!$E$6"")"),5)</f>
        <v>5</v>
      </c>
      <c r="D23" s="55">
        <f ca="1">IFERROR(__xludf.DUMMYFUNCTION("IMPORTRANGE(""https://docs.google.com/spreadsheets/d/1PVwe4VvYfj1Vj424c9kO9TcQogsBM6TpXMbFve9togc/edit#gid=1522333227"",""Rekap KTR!$E$7"")"),38)</f>
        <v>38</v>
      </c>
      <c r="E23" s="55">
        <f ca="1">IFERROR(__xludf.DUMMYFUNCTION("IMPORTRANGE(""https://docs.google.com/spreadsheets/d/1PVwe4VvYfj1Vj424c9kO9TcQogsBM6TpXMbFve9togc/edit#gid=1522333227"",""Rekap KTR!$E$8"")"),17)</f>
        <v>17</v>
      </c>
      <c r="F23" s="55">
        <f ca="1">IFERROR(__xludf.DUMMYFUNCTION("IMPORTRANGE(""https://docs.google.com/spreadsheets/d/1PVwe4VvYfj1Vj424c9kO9TcQogsBM6TpXMbFve9togc/edit#gid=1522333227"",""Rekap KTR!$E$9"")"),0)</f>
        <v>0</v>
      </c>
      <c r="G23" s="55">
        <f ca="1">IFERROR(__xludf.DUMMYFUNCTION("IMPORTRANGE(""https://docs.google.com/spreadsheets/d/1PVwe4VvYfj1Vj424c9kO9TcQogsBM6TpXMbFve9togc/edit#gid=1522333227"",""Rekap KTR!$E$10"")"),0)</f>
        <v>0</v>
      </c>
      <c r="H23" s="55">
        <f ca="1">IFERROR(__xludf.DUMMYFUNCTION("IMPORTRANGE(""https://docs.google.com/spreadsheets/d/1PVwe4VvYfj1Vj424c9kO9TcQogsBM6TpXMbFve9togc/edit#gid=1522333227"",""Rekap KTR!$E$11"")"),0)</f>
        <v>0</v>
      </c>
      <c r="I23" s="5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3" t="e">
        <f>#REF!</f>
        <v>#REF!</v>
      </c>
      <c r="C24" s="55" t="str">
        <f ca="1">IFERROR(__xludf.DUMMYFUNCTION("IMPORTRANGE(""https://docs.google.com/spreadsheets/d/15JUTNcWxWGx3Ha8qvwbxgnbDbT4v7N3vZYvqPZ68_Xg/edit#gid=1892753874"",""Rekap KTR!$E$6"")"),"")</f>
        <v/>
      </c>
      <c r="D24" s="55">
        <f ca="1">IFERROR(__xludf.DUMMYFUNCTION("IMPORTRANGE(""https://docs.google.com/spreadsheets/d/15JUTNcWxWGx3Ha8qvwbxgnbDbT4v7N3vZYvqPZ68_Xg/edit#gid=1892753874"",""Rekap KTR!$E$7"")"),19)</f>
        <v>19</v>
      </c>
      <c r="E24" s="55" t="str">
        <f ca="1">IFERROR(__xludf.DUMMYFUNCTION("IMPORTRANGE(""https://docs.google.com/spreadsheets/d/15JUTNcWxWGx3Ha8qvwbxgnbDbT4v7N3vZYvqPZ68_Xg/edit#gid=1892753874"",""Rekap KTR!$E$8"")"),"")</f>
        <v/>
      </c>
      <c r="F24" s="55" t="str">
        <f ca="1">IFERROR(__xludf.DUMMYFUNCTION("IMPORTRANGE(""https://docs.google.com/spreadsheets/d/15JUTNcWxWGx3Ha8qvwbxgnbDbT4v7N3vZYvqPZ68_Xg/edit#gid=1892753874"",""Rekap KTR!$E$9"")"),"")</f>
        <v/>
      </c>
      <c r="G24" s="55" t="str">
        <f ca="1">IFERROR(__xludf.DUMMYFUNCTION("IMPORTRANGE(""https://docs.google.com/spreadsheets/d/15JUTNcWxWGx3Ha8qvwbxgnbDbT4v7N3vZYvqPZ68_Xg/edit#gid=1892753874"",""Rekap KTR!$E$10"")"),"")</f>
        <v/>
      </c>
      <c r="H24" s="55" t="str">
        <f ca="1">IFERROR(__xludf.DUMMYFUNCTION("IMPORTRANGE(""https://docs.google.com/spreadsheets/d/15JUTNcWxWGx3Ha8qvwbxgnbDbT4v7N3vZYvqPZ68_Xg/edit#gid=1892753874"",""Rekap KTR!$E$11"")"),"")</f>
        <v/>
      </c>
      <c r="I24" s="5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0" t="s">
        <v>39</v>
      </c>
      <c r="B1" s="74"/>
      <c r="C1" s="69"/>
      <c r="D1" s="116" t="s">
        <v>42</v>
      </c>
      <c r="E1" s="74"/>
      <c r="F1" s="74"/>
      <c r="G1" s="74"/>
      <c r="H1" s="74"/>
      <c r="I1" s="74"/>
      <c r="J1" s="69"/>
      <c r="K1" s="56"/>
      <c r="L1" s="1"/>
      <c r="M1" s="1"/>
      <c r="N1" s="1"/>
      <c r="O1" s="1"/>
      <c r="P1" s="1"/>
    </row>
    <row r="2" spans="1:16" ht="21" x14ac:dyDescent="0.15">
      <c r="A2" s="70"/>
      <c r="B2" s="67"/>
      <c r="C2" s="71"/>
      <c r="D2" s="70"/>
      <c r="E2" s="67"/>
      <c r="F2" s="67"/>
      <c r="G2" s="67"/>
      <c r="H2" s="67"/>
      <c r="I2" s="67"/>
      <c r="J2" s="71"/>
      <c r="K2" s="56"/>
      <c r="L2" s="1"/>
      <c r="M2" s="1"/>
      <c r="N2" s="1"/>
      <c r="O2" s="1"/>
      <c r="P2" s="1"/>
    </row>
    <row r="3" spans="1:16" ht="21" x14ac:dyDescent="0.15">
      <c r="A3" s="72"/>
      <c r="B3" s="75"/>
      <c r="C3" s="73"/>
      <c r="D3" s="70"/>
      <c r="E3" s="67"/>
      <c r="F3" s="67"/>
      <c r="G3" s="67"/>
      <c r="H3" s="67"/>
      <c r="I3" s="67"/>
      <c r="J3" s="71"/>
      <c r="K3" s="56"/>
      <c r="L3" s="1"/>
      <c r="M3" s="1"/>
      <c r="N3" s="1"/>
      <c r="O3" s="1"/>
      <c r="P3" s="1"/>
    </row>
    <row r="4" spans="1:16" ht="24.75" customHeight="1" x14ac:dyDescent="0.15">
      <c r="A4" s="114" t="s">
        <v>40</v>
      </c>
      <c r="B4" s="110"/>
      <c r="C4" s="68"/>
      <c r="D4" s="72"/>
      <c r="E4" s="75"/>
      <c r="F4" s="75"/>
      <c r="G4" s="75"/>
      <c r="H4" s="75"/>
      <c r="I4" s="75"/>
      <c r="J4" s="73"/>
      <c r="K4" s="56"/>
      <c r="L4" s="1"/>
      <c r="M4" s="1"/>
      <c r="N4" s="1"/>
      <c r="O4" s="1"/>
      <c r="P4" s="1"/>
    </row>
    <row r="6" spans="1:16" ht="22.5" customHeight="1" x14ac:dyDescent="0.15">
      <c r="A6" s="117" t="s">
        <v>43</v>
      </c>
      <c r="B6" s="79"/>
      <c r="C6" s="79"/>
      <c r="D6" s="79"/>
      <c r="E6" s="79"/>
      <c r="F6" s="79"/>
      <c r="G6" s="79"/>
      <c r="H6" s="79"/>
      <c r="I6" s="79"/>
      <c r="J6" s="107"/>
      <c r="K6" s="2"/>
      <c r="L6" s="2"/>
      <c r="M6" s="2"/>
      <c r="N6" s="2"/>
      <c r="O6" s="2"/>
      <c r="P6" s="2"/>
    </row>
    <row r="7" spans="1:16" ht="14.25" x14ac:dyDescent="0.15">
      <c r="A7" s="118" t="s">
        <v>41</v>
      </c>
      <c r="B7" s="118" t="s">
        <v>44</v>
      </c>
      <c r="C7" s="118" t="s">
        <v>45</v>
      </c>
      <c r="D7" s="118" t="s">
        <v>46</v>
      </c>
      <c r="E7" s="119" t="s">
        <v>47</v>
      </c>
      <c r="F7" s="119" t="s">
        <v>48</v>
      </c>
      <c r="G7" s="119" t="s">
        <v>49</v>
      </c>
      <c r="H7" s="115" t="s">
        <v>50</v>
      </c>
      <c r="I7" s="115" t="s">
        <v>51</v>
      </c>
      <c r="J7" s="115" t="s">
        <v>52</v>
      </c>
    </row>
    <row r="8" spans="1:16" ht="15" customHeight="1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</row>
    <row r="9" spans="1:16" ht="14.25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6" x14ac:dyDescent="0.2">
      <c r="A10" s="63" t="e">
        <f>#REF!</f>
        <v>#REF!</v>
      </c>
      <c r="B10" s="55">
        <f ca="1">IFERROR(__xludf.DUMMYFUNCTION("IMPORTRANGE(""https://docs.google.com/spreadsheets/d/1P0UTisakTE5EAx-MYEjY2DmhSnLNqqRm6P3NrlYXL2I/edit#gid=1892753874"",""Rekap UBM!$B$9"")"),1)</f>
        <v>1</v>
      </c>
      <c r="C10" s="55">
        <f ca="1">IFERROR(__xludf.DUMMYFUNCTION("IMPORTRANGE(""https://docs.google.com/spreadsheets/d/1P0UTisakTE5EAx-MYEjY2DmhSnLNqqRm6P3NrlYXL2I/edit#gid=1892753874"",""Rekap UBM!$C$9"")"),1)</f>
        <v>1</v>
      </c>
      <c r="D10" s="64">
        <f t="shared" ref="D10:D25" ca="1" si="0">C10/B10*100</f>
        <v>100</v>
      </c>
      <c r="E10" s="55" t="str">
        <f ca="1">IFERROR(__xludf.DUMMYFUNCTION("IMPORTRANGE(""https://docs.google.com/spreadsheets/d/1P0UTisakTE5EAx-MYEjY2DmhSnLNqqRm6P3NrlYXL2I/edit#gid=1892753874"",""Rekap UBM!$E$9"")"),"")</f>
        <v/>
      </c>
      <c r="F10" s="55" t="str">
        <f ca="1">IFERROR(__xludf.DUMMYFUNCTION("IMPORTRANGE(""https://docs.google.com/spreadsheets/d/1P0UTisakTE5EAx-MYEjY2DmhSnLNqqRm6P3NrlYXL2I/edit#gid=1892753874"",""Rekap UBM!$F$9"")"),"")</f>
        <v/>
      </c>
      <c r="G10" s="64" t="e">
        <f t="shared" ref="G10:G25" ca="1" si="1">F10/E10*100</f>
        <v>#VALUE!</v>
      </c>
      <c r="H10" s="55" t="str">
        <f ca="1">IFERROR(__xludf.DUMMYFUNCTION("IMPORTRANGE(""https://docs.google.com/spreadsheets/d/1P0UTisakTE5EAx-MYEjY2DmhSnLNqqRm6P3NrlYXL2I/edit#gid=1892753874"",""Rekap UBM!$H$9"")"),"")</f>
        <v/>
      </c>
      <c r="I10" s="55" t="str">
        <f ca="1">IFERROR(__xludf.DUMMYFUNCTION("IMPORTRANGE(""https://docs.google.com/spreadsheets/d/1P0UTisakTE5EAx-MYEjY2DmhSnLNqqRm6P3NrlYXL2I/edit#gid=1892753874"",""Rekap UBM!$I$9"")"),"")</f>
        <v/>
      </c>
      <c r="J10" s="64" t="e">
        <f t="shared" ref="J10:J25" ca="1" si="2">I10/H10*100</f>
        <v>#VALUE!</v>
      </c>
    </row>
    <row r="11" spans="1:16" x14ac:dyDescent="0.2">
      <c r="A11" s="63" t="e">
        <f>#REF!</f>
        <v>#REF!</v>
      </c>
      <c r="B11" s="55">
        <f ca="1">IFERROR(__xludf.DUMMYFUNCTION("IMPORTRANGE(""https://docs.google.com/spreadsheets/d/1jB-UnyPBzGq1HOZkIVtft_Wo28OEKcZNsVgS5r_boTE/edit#gid=1522333227"",""Rekap UBM!$B$9"")"),1)</f>
        <v>1</v>
      </c>
      <c r="C11" s="55">
        <f ca="1">IFERROR(__xludf.DUMMYFUNCTION("IMPORTRANGE(""https://docs.google.com/spreadsheets/d/1jB-UnyPBzGq1HOZkIVtft_Wo28OEKcZNsVgS5r_boTE/edit#gid=1522333227"",""Rekap UBM!$C$9"")"),1)</f>
        <v>1</v>
      </c>
      <c r="D11" s="64">
        <f t="shared" ca="1" si="0"/>
        <v>100</v>
      </c>
      <c r="E11" s="55">
        <f ca="1">IFERROR(__xludf.DUMMYFUNCTION("IMPORTRANGE(""https://docs.google.com/spreadsheets/d/1jB-UnyPBzGq1HOZkIVtft_Wo28OEKcZNsVgS5r_boTE/edit#gid=1522333227"",""Rekap UBM!$E$9"")"),12)</f>
        <v>12</v>
      </c>
      <c r="F11" s="65">
        <f ca="1">IFERROR(__xludf.DUMMYFUNCTION("IMPORTRANGE(""https://docs.google.com/spreadsheets/d/1jB-UnyPBzGq1HOZkIVtft_Wo28OEKcZNsVgS5r_boTE/edit#gid=1522333227"",""Rekap UBM!$F$9"")"),12)</f>
        <v>12</v>
      </c>
      <c r="G11" s="64">
        <f t="shared" ca="1" si="1"/>
        <v>100</v>
      </c>
      <c r="H11" s="65" t="str">
        <f ca="1">IFERROR(__xludf.DUMMYFUNCTION("IMPORTRANGE(""https://docs.google.com/spreadsheets/d/1jB-UnyPBzGq1HOZkIVtft_Wo28OEKcZNsVgS5r_boTE/edit#gid=1522333227"",""Rekap UBM!$H$9"")"),"")</f>
        <v/>
      </c>
      <c r="I11" s="65" t="str">
        <f ca="1">IFERROR(__xludf.DUMMYFUNCTION("IMPORTRANGE(""https://docs.google.com/spreadsheets/d/1jB-UnyPBzGq1HOZkIVtft_Wo28OEKcZNsVgS5r_boTE/edit#gid=1522333227"",""Rekap UBM!$I$9"")"),"")</f>
        <v/>
      </c>
      <c r="J11" s="64" t="e">
        <f t="shared" ca="1" si="2"/>
        <v>#VALUE!</v>
      </c>
    </row>
    <row r="12" spans="1:16" x14ac:dyDescent="0.2">
      <c r="A12" s="63" t="e">
        <f>#REF!</f>
        <v>#REF!</v>
      </c>
      <c r="B12" s="55">
        <f ca="1">IFERROR(__xludf.DUMMYFUNCTION("IMPORTRANGE(""https://docs.google.com/spreadsheets/d/1gHFrRpJ5fnyxfJI-jxT5z1B1L7rSV8E5sIZEN90Rfhc/edit#gid=1522333227"",""Rekap UBM!$B$9"")"),1)</f>
        <v>1</v>
      </c>
      <c r="C12" s="55">
        <f ca="1">IFERROR(__xludf.DUMMYFUNCTION("IMPORTRANGE(""https://docs.google.com/spreadsheets/d/1gHFrRpJ5fnyxfJI-jxT5z1B1L7rSV8E5sIZEN90Rfhc/edit#gid=1522333227"",""Rekap UBM!$C$9"")"),1)</f>
        <v>1</v>
      </c>
      <c r="D12" s="64">
        <f t="shared" ca="1" si="0"/>
        <v>100</v>
      </c>
      <c r="E12" s="55">
        <f ca="1">IFERROR(__xludf.DUMMYFUNCTION("IMPORTRANGE(""https://docs.google.com/spreadsheets/d/1gHFrRpJ5fnyxfJI-jxT5z1B1L7rSV8E5sIZEN90Rfhc/edit#gid=1522333227"",""Rekap UBM!$E$9"")"),3)</f>
        <v>3</v>
      </c>
      <c r="F12" s="65">
        <f ca="1">IFERROR(__xludf.DUMMYFUNCTION("IMPORTRANGE(""https://docs.google.com/spreadsheets/d/1gHFrRpJ5fnyxfJI-jxT5z1B1L7rSV8E5sIZEN90Rfhc/edit#gid=1522333227"",""Rekap UBM!$F$9"")"),3)</f>
        <v>3</v>
      </c>
      <c r="G12" s="64">
        <f t="shared" ca="1" si="1"/>
        <v>100</v>
      </c>
      <c r="H12" s="65">
        <f ca="1">IFERROR(__xludf.DUMMYFUNCTION("IMPORTRANGE(""https://docs.google.com/spreadsheets/d/1gHFrRpJ5fnyxfJI-jxT5z1B1L7rSV8E5sIZEN90Rfhc/edit#gid=1522333227"",""Rekap UBM!$H$9"")"),6)</f>
        <v>6</v>
      </c>
      <c r="I12" s="65">
        <f ca="1">IFERROR(__xludf.DUMMYFUNCTION("IMPORTRANGE(""https://docs.google.com/spreadsheets/d/1gHFrRpJ5fnyxfJI-jxT5z1B1L7rSV8E5sIZEN90Rfhc/edit#gid=1522333227"",""Rekap UBM!$I$9"")"),6)</f>
        <v>6</v>
      </c>
      <c r="J12" s="64">
        <f t="shared" ca="1" si="2"/>
        <v>100</v>
      </c>
    </row>
    <row r="13" spans="1:16" x14ac:dyDescent="0.2">
      <c r="A13" s="63" t="e">
        <f>#REF!</f>
        <v>#REF!</v>
      </c>
      <c r="B13" s="55">
        <f ca="1">IFERROR(__xludf.DUMMYFUNCTION("IMPORTRANGE(""https://docs.google.com/spreadsheets/d/1saC2UP2JuYJ7WRPxjh8EMf_BSfGZ18Ous8sVKGLr-Ng/edit#gid=1892753874"",""Rekap UBM!$B$9"")"),1)</f>
        <v>1</v>
      </c>
      <c r="C13" s="55">
        <f ca="1">IFERROR(__xludf.DUMMYFUNCTION("IMPORTRANGE(""https://docs.google.com/spreadsheets/d/1saC2UP2JuYJ7WRPxjh8EMf_BSfGZ18Ous8sVKGLr-Ng/edit#gid=1892753874"",""Rekap UBM!$C$9"")"),1)</f>
        <v>1</v>
      </c>
      <c r="D13" s="64">
        <f t="shared" ca="1" si="0"/>
        <v>100</v>
      </c>
      <c r="E13" s="55">
        <f ca="1">IFERROR(__xludf.DUMMYFUNCTION("IMPORTRANGE(""https://docs.google.com/spreadsheets/d/1saC2UP2JuYJ7WRPxjh8EMf_BSfGZ18Ous8sVKGLr-Ng/edit#gid=1892753874"",""Rekap UBM!$E$9"")"),3)</f>
        <v>3</v>
      </c>
      <c r="F13" s="65">
        <f ca="1">IFERROR(__xludf.DUMMYFUNCTION("IMPORTRANGE(""https://docs.google.com/spreadsheets/d/1saC2UP2JuYJ7WRPxjh8EMf_BSfGZ18Ous8sVKGLr-Ng/edit#gid=1892753874"",""Rekap UBM!$F$9"")"),0)</f>
        <v>0</v>
      </c>
      <c r="G13" s="64">
        <f t="shared" ca="1" si="1"/>
        <v>0</v>
      </c>
      <c r="H13" s="65">
        <f ca="1">IFERROR(__xludf.DUMMYFUNCTION("IMPORTRANGE(""https://docs.google.com/spreadsheets/d/1saC2UP2JuYJ7WRPxjh8EMf_BSfGZ18Ous8sVKGLr-Ng/edit#gid=1892753874"",""Rekap UBM!$H$9"")"),5)</f>
        <v>5</v>
      </c>
      <c r="I13" s="65">
        <f ca="1">IFERROR(__xludf.DUMMYFUNCTION("IMPORTRANGE(""https://docs.google.com/spreadsheets/d/1saC2UP2JuYJ7WRPxjh8EMf_BSfGZ18Ous8sVKGLr-Ng/edit#gid=1892753874"",""Rekap UBM!$I$9"")"),0)</f>
        <v>0</v>
      </c>
      <c r="J13" s="64">
        <f t="shared" ca="1" si="2"/>
        <v>0</v>
      </c>
    </row>
    <row r="14" spans="1:16" x14ac:dyDescent="0.2">
      <c r="A14" s="63" t="e">
        <f>#REF!</f>
        <v>#REF!</v>
      </c>
      <c r="B14" s="55">
        <f ca="1">IFERROR(__xludf.DUMMYFUNCTION("IMPORTRANGE(""https://docs.google.com/spreadsheets/d/1ApPPV7RPuDI1EDOKjkoDXkV5Yd_NofeQTYTtAHUYGGw/edit#gid=1522333227"",""Rekap UBM!$B$9"")"),1)</f>
        <v>1</v>
      </c>
      <c r="C14" s="55">
        <f ca="1">IFERROR(__xludf.DUMMYFUNCTION("IMPORTRANGE(""https://docs.google.com/spreadsheets/d/1ApPPV7RPuDI1EDOKjkoDXkV5Yd_NofeQTYTtAHUYGGw/edit#gid=1522333227"",""Rekap UBM!$C$9"")"),1)</f>
        <v>1</v>
      </c>
      <c r="D14" s="64">
        <f t="shared" ca="1" si="0"/>
        <v>100</v>
      </c>
      <c r="E14" s="55" t="str">
        <f ca="1">IFERROR(__xludf.DUMMYFUNCTION("IMPORTRANGE(""https://docs.google.com/spreadsheets/d/1ApPPV7RPuDI1EDOKjkoDXkV5Yd_NofeQTYTtAHUYGGw/edit#gid=1522333227"",""Rekap UBM!$E$9"")"),"")</f>
        <v/>
      </c>
      <c r="F14" s="65" t="str">
        <f ca="1">IFERROR(__xludf.DUMMYFUNCTION("IMPORTRANGE(""https://docs.google.com/spreadsheets/d/1ApPPV7RPuDI1EDOKjkoDXkV5Yd_NofeQTYTtAHUYGGw/edit#gid=1522333227"",""Rekap UBM!$F$9"")"),"")</f>
        <v/>
      </c>
      <c r="G14" s="64" t="e">
        <f t="shared" ca="1" si="1"/>
        <v>#VALUE!</v>
      </c>
      <c r="H14" s="65" t="str">
        <f ca="1">IFERROR(__xludf.DUMMYFUNCTION("IMPORTRANGE(""https://docs.google.com/spreadsheets/d/1ApPPV7RPuDI1EDOKjkoDXkV5Yd_NofeQTYTtAHUYGGw/edit#gid=1522333227"",""Rekap UBM!$H$9"")"),"")</f>
        <v/>
      </c>
      <c r="I14" s="65" t="str">
        <f ca="1">IFERROR(__xludf.DUMMYFUNCTION("IMPORTRANGE(""https://docs.google.com/spreadsheets/d/1ApPPV7RPuDI1EDOKjkoDXkV5Yd_NofeQTYTtAHUYGGw/edit#gid=1522333227"",""Rekap UBM!$I$9"")"),"")</f>
        <v/>
      </c>
      <c r="J14" s="64" t="e">
        <f t="shared" ca="1" si="2"/>
        <v>#VALUE!</v>
      </c>
    </row>
    <row r="15" spans="1:16" x14ac:dyDescent="0.2">
      <c r="A15" s="63" t="e">
        <f>#REF!</f>
        <v>#REF!</v>
      </c>
      <c r="B15" s="55">
        <f ca="1">IFERROR(__xludf.DUMMYFUNCTION("IMPORTRANGE(""https://docs.google.com/spreadsheets/d/1iV_nqIfkAdyO_vl_QARxWbfnGcK2KlCCS94aVJ2QbTI/edit#gid=1522333227"",""Rekap UBM!$B$9"")"),1)</f>
        <v>1</v>
      </c>
      <c r="C15" s="55">
        <f ca="1">IFERROR(__xludf.DUMMYFUNCTION("IMPORTRANGE(""https://docs.google.com/spreadsheets/d/1iV_nqIfkAdyO_vl_QARxWbfnGcK2KlCCS94aVJ2QbTI/edit#gid=1522333227"",""Rekap UBM!$C$9"")"),1)</f>
        <v>1</v>
      </c>
      <c r="D15" s="64">
        <f t="shared" ca="1" si="0"/>
        <v>100</v>
      </c>
      <c r="E15" s="55" t="str">
        <f ca="1">IFERROR(__xludf.DUMMYFUNCTION("IMPORTRANGE(""https://docs.google.com/spreadsheets/d/1iV_nqIfkAdyO_vl_QARxWbfnGcK2KlCCS94aVJ2QbTI/edit#gid=1522333227"",""Rekap UBM!$E$9"")"),"")</f>
        <v/>
      </c>
      <c r="F15" s="65" t="str">
        <f ca="1">IFERROR(__xludf.DUMMYFUNCTION("IMPORTRANGE(""https://docs.google.com/spreadsheets/d/1iV_nqIfkAdyO_vl_QARxWbfnGcK2KlCCS94aVJ2QbTI/edit#gid=1522333227"",""Rekap UBM!$F$9"")"),"")</f>
        <v/>
      </c>
      <c r="G15" s="64" t="e">
        <f t="shared" ca="1" si="1"/>
        <v>#VALUE!</v>
      </c>
      <c r="H15" s="65" t="str">
        <f ca="1">IFERROR(__xludf.DUMMYFUNCTION("IMPORTRANGE(""https://docs.google.com/spreadsheets/d/1iV_nqIfkAdyO_vl_QARxWbfnGcK2KlCCS94aVJ2QbTI/edit#gid=1522333227"",""Rekap UBM!$H$9"")"),"")</f>
        <v/>
      </c>
      <c r="I15" s="65" t="str">
        <f ca="1">IFERROR(__xludf.DUMMYFUNCTION("IMPORTRANGE(""https://docs.google.com/spreadsheets/d/1iV_nqIfkAdyO_vl_QARxWbfnGcK2KlCCS94aVJ2QbTI/edit#gid=1522333227"",""Rekap UBM!$I$9"")"),"")</f>
        <v/>
      </c>
      <c r="J15" s="64" t="e">
        <f t="shared" ca="1" si="2"/>
        <v>#VALUE!</v>
      </c>
    </row>
    <row r="16" spans="1:16" x14ac:dyDescent="0.2">
      <c r="A16" s="63" t="e">
        <f>#REF!</f>
        <v>#REF!</v>
      </c>
      <c r="B16" s="55">
        <f ca="1">IFERROR(__xludf.DUMMYFUNCTION("IMPORTRANGE(""https://docs.google.com/spreadsheets/d/1zz70Lj6oBg1MOPSG6KJcsMeqBNtXMHYICRkg7kpt_d0/edit#gid=1892753874"",""Rekap UBM!$B$9"")"),1)</f>
        <v>1</v>
      </c>
      <c r="C16" s="55">
        <f ca="1">IFERROR(__xludf.DUMMYFUNCTION("IMPORTRANGE(""https://docs.google.com/spreadsheets/d/1zz70Lj6oBg1MOPSG6KJcsMeqBNtXMHYICRkg7kpt_d0/edit#gid=1892753874"",""Rekap UBM!$C$9"")"),1)</f>
        <v>1</v>
      </c>
      <c r="D16" s="64">
        <f t="shared" ca="1" si="0"/>
        <v>100</v>
      </c>
      <c r="E16" s="55">
        <f ca="1">IFERROR(__xludf.DUMMYFUNCTION("IMPORTRANGE(""https://docs.google.com/spreadsheets/d/1zz70Lj6oBg1MOPSG6KJcsMeqBNtXMHYICRkg7kpt_d0/edit#gid=1892753874"",""Rekap UBM!$E$9"")"),3)</f>
        <v>3</v>
      </c>
      <c r="F16" s="65">
        <f ca="1">IFERROR(__xludf.DUMMYFUNCTION("IMPORTRANGE(""https://docs.google.com/spreadsheets/d/1zz70Lj6oBg1MOPSG6KJcsMeqBNtXMHYICRkg7kpt_d0/edit#gid=1892753874"",""Rekap UBM!$F$9"")"),3)</f>
        <v>3</v>
      </c>
      <c r="G16" s="64">
        <f t="shared" ca="1" si="1"/>
        <v>100</v>
      </c>
      <c r="H16" s="65">
        <f ca="1">IFERROR(__xludf.DUMMYFUNCTION("IMPORTRANGE(""https://docs.google.com/spreadsheets/d/1zz70Lj6oBg1MOPSG6KJcsMeqBNtXMHYICRkg7kpt_d0/edit#gid=1892753874"",""Rekap UBM!$H$9"")"),3)</f>
        <v>3</v>
      </c>
      <c r="I16" s="65">
        <f ca="1">IFERROR(__xludf.DUMMYFUNCTION("IMPORTRANGE(""https://docs.google.com/spreadsheets/d/1zz70Lj6oBg1MOPSG6KJcsMeqBNtXMHYICRkg7kpt_d0/edit#gid=1892753874"",""Rekap UBM!$I$9"")"),3)</f>
        <v>3</v>
      </c>
      <c r="J16" s="64">
        <f t="shared" ca="1" si="2"/>
        <v>100</v>
      </c>
    </row>
    <row r="17" spans="1:10" x14ac:dyDescent="0.2">
      <c r="A17" s="63" t="e">
        <f>#REF!</f>
        <v>#REF!</v>
      </c>
      <c r="B17" s="55">
        <f ca="1">IFERROR(__xludf.DUMMYFUNCTION("IMPORTRANGE(""https://docs.google.com/spreadsheets/d/1773f1iHRnXhbrVjAHR7zUpu3neZdvtp1a2ikB9LJu8U/edit#gid=1522333227"",""Rekap UBM!$B$9"")"),1)</f>
        <v>1</v>
      </c>
      <c r="C17" s="55">
        <f ca="1">IFERROR(__xludf.DUMMYFUNCTION("IMPORTRANGE(""https://docs.google.com/spreadsheets/d/1773f1iHRnXhbrVjAHR7zUpu3neZdvtp1a2ikB9LJu8U/edit#gid=1522333227"",""Rekap UBM!$C$9"")"),1)</f>
        <v>1</v>
      </c>
      <c r="D17" s="64">
        <f t="shared" ca="1" si="0"/>
        <v>100</v>
      </c>
      <c r="E17" s="55">
        <f ca="1">IFERROR(__xludf.DUMMYFUNCTION("IMPORTRANGE(""https://docs.google.com/spreadsheets/d/1773f1iHRnXhbrVjAHR7zUpu3neZdvtp1a2ikB9LJu8U/edit#gid=1522333227"",""Rekap UBM!$E$9"")"),13)</f>
        <v>13</v>
      </c>
      <c r="F17" s="65">
        <f ca="1">IFERROR(__xludf.DUMMYFUNCTION("IMPORTRANGE(""https://docs.google.com/spreadsheets/d/1773f1iHRnXhbrVjAHR7zUpu3neZdvtp1a2ikB9LJu8U/edit#gid=1522333227"",""Rekap UBM!$F$9"")"),13)</f>
        <v>13</v>
      </c>
      <c r="G17" s="64">
        <f t="shared" ca="1" si="1"/>
        <v>100</v>
      </c>
      <c r="H17" s="65">
        <f ca="1">IFERROR(__xludf.DUMMYFUNCTION("IMPORTRANGE(""https://docs.google.com/spreadsheets/d/1773f1iHRnXhbrVjAHR7zUpu3neZdvtp1a2ikB9LJu8U/edit#gid=1522333227"",""Rekap UBM!$H$9"")"),1)</f>
        <v>1</v>
      </c>
      <c r="I17" s="65">
        <f ca="1">IFERROR(__xludf.DUMMYFUNCTION("IMPORTRANGE(""https://docs.google.com/spreadsheets/d/1773f1iHRnXhbrVjAHR7zUpu3neZdvtp1a2ikB9LJu8U/edit#gid=1522333227"",""Rekap UBM!$I$9"")"),1)</f>
        <v>1</v>
      </c>
      <c r="J17" s="64">
        <f t="shared" ca="1" si="2"/>
        <v>100</v>
      </c>
    </row>
    <row r="18" spans="1:10" x14ac:dyDescent="0.2">
      <c r="A18" s="63" t="e">
        <f>#REF!</f>
        <v>#REF!</v>
      </c>
      <c r="B18" s="55">
        <f ca="1">IFERROR(__xludf.DUMMYFUNCTION("IMPORTRANGE(""https://docs.google.com/spreadsheets/d/10iNzN1LqaStEosZKEbqcoOm3IdodNsG31q_nR0Y6WGo/edit#gid=1522333227"",""Rekap UBM!$B$9"")"),1)</f>
        <v>1</v>
      </c>
      <c r="C18" s="55">
        <f ca="1">IFERROR(__xludf.DUMMYFUNCTION("IMPORTRANGE(""https://docs.google.com/spreadsheets/d/10iNzN1LqaStEosZKEbqcoOm3IdodNsG31q_nR0Y6WGo/edit#gid=1522333227"",""Rekap UBM!$C$9"")"),1)</f>
        <v>1</v>
      </c>
      <c r="D18" s="64">
        <f t="shared" ca="1" si="0"/>
        <v>100</v>
      </c>
      <c r="E18" s="55" t="str">
        <f ca="1">IFERROR(__xludf.DUMMYFUNCTION("IMPORTRANGE(""https://docs.google.com/spreadsheets/d/10iNzN1LqaStEosZKEbqcoOm3IdodNsG31q_nR0Y6WGo/edit#gid=1522333227"",""Rekap UBM!$E$9"")"),"")</f>
        <v/>
      </c>
      <c r="F18" s="65" t="str">
        <f ca="1">IFERROR(__xludf.DUMMYFUNCTION("IMPORTRANGE(""https://docs.google.com/spreadsheets/d/10iNzN1LqaStEosZKEbqcoOm3IdodNsG31q_nR0Y6WGo/edit#gid=1522333227"",""Rekap UBM!$F$9"")"),"")</f>
        <v/>
      </c>
      <c r="G18" s="64" t="e">
        <f t="shared" ca="1" si="1"/>
        <v>#VALUE!</v>
      </c>
      <c r="H18" s="65" t="str">
        <f ca="1">IFERROR(__xludf.DUMMYFUNCTION("IMPORTRANGE(""https://docs.google.com/spreadsheets/d/10iNzN1LqaStEosZKEbqcoOm3IdodNsG31q_nR0Y6WGo/edit#gid=1522333227"",""Rekap UBM!$H$9"")"),"")</f>
        <v/>
      </c>
      <c r="I18" s="65" t="str">
        <f ca="1">IFERROR(__xludf.DUMMYFUNCTION("IMPORTRANGE(""https://docs.google.com/spreadsheets/d/10iNzN1LqaStEosZKEbqcoOm3IdodNsG31q_nR0Y6WGo/edit#gid=1522333227"",""Rekap UBM!$I$9"")"),"")</f>
        <v/>
      </c>
      <c r="J18" s="64" t="e">
        <f t="shared" ca="1" si="2"/>
        <v>#VALUE!</v>
      </c>
    </row>
    <row r="19" spans="1:10" x14ac:dyDescent="0.2">
      <c r="A19" s="63" t="e">
        <f>#REF!</f>
        <v>#REF!</v>
      </c>
      <c r="B19" s="55">
        <f ca="1">IFERROR(__xludf.DUMMYFUNCTION("IMPORTRANGE(""https://docs.google.com/spreadsheets/d/17PsIU8VcCQeO2M4DM42K9vv32GkafaaF1LxQevQ8tAQ/edit#gid=1892753874"",""Rekap UBM!$B$9"")"),1)</f>
        <v>1</v>
      </c>
      <c r="C19" s="55">
        <f ca="1">IFERROR(__xludf.DUMMYFUNCTION("IMPORTRANGE(""https://docs.google.com/spreadsheets/d/17PsIU8VcCQeO2M4DM42K9vv32GkafaaF1LxQevQ8tAQ/edit#gid=1892753874"",""Rekap UBM!$C$9"")"),0)</f>
        <v>0</v>
      </c>
      <c r="D19" s="64">
        <f t="shared" ca="1" si="0"/>
        <v>0</v>
      </c>
      <c r="E19" s="55" t="str">
        <f ca="1">IFERROR(__xludf.DUMMYFUNCTION("IMPORTRANGE(""https://docs.google.com/spreadsheets/d/17PsIU8VcCQeO2M4DM42K9vv32GkafaaF1LxQevQ8tAQ/edit#gid=1892753874"",""Rekap UBM!$E$9"")"),"")</f>
        <v/>
      </c>
      <c r="F19" s="65" t="str">
        <f ca="1">IFERROR(__xludf.DUMMYFUNCTION("IMPORTRANGE(""https://docs.google.com/spreadsheets/d/17PsIU8VcCQeO2M4DM42K9vv32GkafaaF1LxQevQ8tAQ/edit#gid=1892753874"",""Rekap UBM!$F$9"")"),"")</f>
        <v/>
      </c>
      <c r="G19" s="64" t="e">
        <f t="shared" ca="1" si="1"/>
        <v>#VALUE!</v>
      </c>
      <c r="H19" s="65" t="str">
        <f ca="1">IFERROR(__xludf.DUMMYFUNCTION("IMPORTRANGE(""https://docs.google.com/spreadsheets/d/17PsIU8VcCQeO2M4DM42K9vv32GkafaaF1LxQevQ8tAQ/edit#gid=1892753874"",""Rekap UBM!$H$9"")"),"")</f>
        <v/>
      </c>
      <c r="I19" s="65" t="str">
        <f ca="1">IFERROR(__xludf.DUMMYFUNCTION("IMPORTRANGE(""https://docs.google.com/spreadsheets/d/17PsIU8VcCQeO2M4DM42K9vv32GkafaaF1LxQevQ8tAQ/edit#gid=1892753874"",""Rekap UBM!$I$9"")"),"")</f>
        <v/>
      </c>
      <c r="J19" s="64" t="e">
        <f t="shared" ca="1" si="2"/>
        <v>#VALUE!</v>
      </c>
    </row>
    <row r="20" spans="1:10" x14ac:dyDescent="0.2">
      <c r="A20" s="63" t="e">
        <f>#REF!</f>
        <v>#REF!</v>
      </c>
      <c r="B20" s="55">
        <f ca="1">IFERROR(__xludf.DUMMYFUNCTION("IMPORTRANGE(""https://docs.google.com/spreadsheets/d/1d0Y9C6M4-a1TT0nIK2Gc4IXnbVyxoBB3v7o1biNGAwY/edit#gid=1892753874"",""Rekap UBM!$B$9"")"),1)</f>
        <v>1</v>
      </c>
      <c r="C20" s="55">
        <f ca="1">IFERROR(__xludf.DUMMYFUNCTION("IMPORTRANGE(""https://docs.google.com/spreadsheets/d/1d0Y9C6M4-a1TT0nIK2Gc4IXnbVyxoBB3v7o1biNGAwY/edit#gid=1892753874"",""Rekap UBM!$C$9"")"),1)</f>
        <v>1</v>
      </c>
      <c r="D20" s="64">
        <f t="shared" ca="1" si="0"/>
        <v>100</v>
      </c>
      <c r="E20" s="55">
        <f ca="1">IFERROR(__xludf.DUMMYFUNCTION("IMPORTRANGE(""https://docs.google.com/spreadsheets/d/1d0Y9C6M4-a1TT0nIK2Gc4IXnbVyxoBB3v7o1biNGAwY/edit#gid=1892753874"",""Rekap UBM!$E$9"")"),6)</f>
        <v>6</v>
      </c>
      <c r="F20" s="65">
        <f ca="1">IFERROR(__xludf.DUMMYFUNCTION("IMPORTRANGE(""https://docs.google.com/spreadsheets/d/1d0Y9C6M4-a1TT0nIK2Gc4IXnbVyxoBB3v7o1biNGAwY/edit#gid=1892753874"",""Rekap UBM!$F$9"")"),0)</f>
        <v>0</v>
      </c>
      <c r="G20" s="64">
        <f t="shared" ca="1" si="1"/>
        <v>0</v>
      </c>
      <c r="H20" s="65" t="str">
        <f ca="1">IFERROR(__xludf.DUMMYFUNCTION("IMPORTRANGE(""https://docs.google.com/spreadsheets/d/1d0Y9C6M4-a1TT0nIK2Gc4IXnbVyxoBB3v7o1biNGAwY/edit#gid=1892753874"",""Rekap UBM!$H$9"")"),"")</f>
        <v/>
      </c>
      <c r="I20" s="65">
        <f ca="1">IFERROR(__xludf.DUMMYFUNCTION("IMPORTRANGE(""https://docs.google.com/spreadsheets/d/1d0Y9C6M4-a1TT0nIK2Gc4IXnbVyxoBB3v7o1biNGAwY/edit#gid=1892753874"",""Rekap UBM!$I$9"")"),0)</f>
        <v>0</v>
      </c>
      <c r="J20" s="64" t="e">
        <f t="shared" ca="1" si="2"/>
        <v>#VALUE!</v>
      </c>
    </row>
    <row r="21" spans="1:10" ht="15.75" customHeight="1" x14ac:dyDescent="0.2">
      <c r="A21" s="63" t="e">
        <f>#REF!</f>
        <v>#REF!</v>
      </c>
      <c r="B21" s="55">
        <f ca="1">IFERROR(__xludf.DUMMYFUNCTION("IMPORTRANGE(""https://docs.google.com/spreadsheets/d/1fXA1yQzUNddp7fjR2KF22o4rRJu9lP9Ja9Oi1mRbg_E/edit#gid=1892753874"",""Rekap UBM!$B$9"")"),1)</f>
        <v>1</v>
      </c>
      <c r="C21" s="55">
        <f ca="1">IFERROR(__xludf.DUMMYFUNCTION("IMPORTRANGE(""https://docs.google.com/spreadsheets/d/1fXA1yQzUNddp7fjR2KF22o4rRJu9lP9Ja9Oi1mRbg_E/edit#gid=1892753874"",""Rekap UBM!$C$9"")"),1)</f>
        <v>1</v>
      </c>
      <c r="D21" s="64">
        <f t="shared" ca="1" si="0"/>
        <v>100</v>
      </c>
      <c r="E21" s="55">
        <f ca="1">IFERROR(__xludf.DUMMYFUNCTION("IMPORTRANGE(""https://docs.google.com/spreadsheets/d/1fXA1yQzUNddp7fjR2KF22o4rRJu9lP9Ja9Oi1mRbg_E/edit#gid=1892753874"",""Rekap UBM!$E$9"")"),1)</f>
        <v>1</v>
      </c>
      <c r="F21" s="65">
        <f ca="1">IFERROR(__xludf.DUMMYFUNCTION("IMPORTRANGE(""https://docs.google.com/spreadsheets/d/1fXA1yQzUNddp7fjR2KF22o4rRJu9lP9Ja9Oi1mRbg_E/edit#gid=1892753874"",""Rekap UBM!$F$9"")"),1)</f>
        <v>1</v>
      </c>
      <c r="G21" s="64">
        <f t="shared" ca="1" si="1"/>
        <v>100</v>
      </c>
      <c r="H21" s="65" t="str">
        <f ca="1">IFERROR(__xludf.DUMMYFUNCTION("IMPORTRANGE(""https://docs.google.com/spreadsheets/d/1fXA1yQzUNddp7fjR2KF22o4rRJu9lP9Ja9Oi1mRbg_E/edit#gid=1892753874"",""Rekap UBM!$H$9"")"),"")</f>
        <v/>
      </c>
      <c r="I21" s="65" t="str">
        <f ca="1">IFERROR(__xludf.DUMMYFUNCTION("IMPORTRANGE(""https://docs.google.com/spreadsheets/d/1fXA1yQzUNddp7fjR2KF22o4rRJu9lP9Ja9Oi1mRbg_E/edit#gid=1892753874"",""Rekap UBM!$I$9"")"),"")</f>
        <v/>
      </c>
      <c r="J21" s="64" t="e">
        <f t="shared" ca="1" si="2"/>
        <v>#VALUE!</v>
      </c>
    </row>
    <row r="22" spans="1:10" ht="15.75" customHeight="1" x14ac:dyDescent="0.2">
      <c r="A22" s="63" t="e">
        <f>#REF!</f>
        <v>#REF!</v>
      </c>
      <c r="B22" s="55">
        <f ca="1">IFERROR(__xludf.DUMMYFUNCTION("IMPORTRANGE(""https://docs.google.com/spreadsheets/d/155aL1qCqCleHwMP0Y8LT5akEbK27R0RIka-lAkeoeEo/edit#gid=1892753874"",""Rekap UBM!$B$9"")"),1)</f>
        <v>1</v>
      </c>
      <c r="C22" s="55">
        <f ca="1">IFERROR(__xludf.DUMMYFUNCTION("IMPORTRANGE(""https://docs.google.com/spreadsheets/d/155aL1qCqCleHwMP0Y8LT5akEbK27R0RIka-lAkeoeEo/edit#gid=1892753874"",""Rekap UBM!$C$9"")"),1)</f>
        <v>1</v>
      </c>
      <c r="D22" s="64">
        <f t="shared" ca="1" si="0"/>
        <v>100</v>
      </c>
      <c r="E22" s="55">
        <f ca="1">IFERROR(__xludf.DUMMYFUNCTION("IMPORTRANGE(""https://docs.google.com/spreadsheets/d/155aL1qCqCleHwMP0Y8LT5akEbK27R0RIka-lAkeoeEo/edit#gid=1892753874"",""Rekap UBM!$E$9"")"),7)</f>
        <v>7</v>
      </c>
      <c r="F22" s="65">
        <f ca="1">IFERROR(__xludf.DUMMYFUNCTION("IMPORTRANGE(""https://docs.google.com/spreadsheets/d/155aL1qCqCleHwMP0Y8LT5akEbK27R0RIka-lAkeoeEo/edit#gid=1892753874"",""Rekap UBM!$F$9"")"),0)</f>
        <v>0</v>
      </c>
      <c r="G22" s="64">
        <f t="shared" ca="1" si="1"/>
        <v>0</v>
      </c>
      <c r="H22" s="65">
        <f ca="1">IFERROR(__xludf.DUMMYFUNCTION("IMPORTRANGE(""https://docs.google.com/spreadsheets/d/155aL1qCqCleHwMP0Y8LT5akEbK27R0RIka-lAkeoeEo/edit#gid=1892753874"",""Rekap UBM!$H$9"")"),2)</f>
        <v>2</v>
      </c>
      <c r="I22" s="65">
        <f ca="1">IFERROR(__xludf.DUMMYFUNCTION("IMPORTRANGE(""https://docs.google.com/spreadsheets/d/155aL1qCqCleHwMP0Y8LT5akEbK27R0RIka-lAkeoeEo/edit#gid=1892753874"",""Rekap UBM!$I$9"")"),0)</f>
        <v>0</v>
      </c>
      <c r="J22" s="64">
        <f t="shared" ca="1" si="2"/>
        <v>0</v>
      </c>
    </row>
    <row r="23" spans="1:10" ht="15.75" customHeight="1" x14ac:dyDescent="0.2">
      <c r="A23" s="63" t="e">
        <f>#REF!</f>
        <v>#REF!</v>
      </c>
      <c r="B23" s="55">
        <f ca="1">IFERROR(__xludf.DUMMYFUNCTION("IMPORTRANGE(""https://docs.google.com/spreadsheets/d/13FRR1udp0c0o6Nmp_8YHiON78PXr-L4FqQQ028JcBYY/edit#gid=1522333227"",""Rekap UBM!$B$9"")"),1)</f>
        <v>1</v>
      </c>
      <c r="C23" s="55">
        <f ca="1">IFERROR(__xludf.DUMMYFUNCTION("IMPORTRANGE(""https://docs.google.com/spreadsheets/d/13FRR1udp0c0o6Nmp_8YHiON78PXr-L4FqQQ028JcBYY/edit#gid=1522333227"",""Rekap UBM!$C$9"")"),1)</f>
        <v>1</v>
      </c>
      <c r="D23" s="64">
        <f t="shared" ca="1" si="0"/>
        <v>100</v>
      </c>
      <c r="E23" s="55">
        <f ca="1">IFERROR(__xludf.DUMMYFUNCTION("IMPORTRANGE(""https://docs.google.com/spreadsheets/d/13FRR1udp0c0o6Nmp_8YHiON78PXr-L4FqQQ028JcBYY/edit#gid=1522333227"",""Rekap UBM!$E$9"")"),0)</f>
        <v>0</v>
      </c>
      <c r="F23" s="65">
        <f ca="1">IFERROR(__xludf.DUMMYFUNCTION("IMPORTRANGE(""https://docs.google.com/spreadsheets/d/13FRR1udp0c0o6Nmp_8YHiON78PXr-L4FqQQ028JcBYY/edit#gid=1522333227"",""Rekap UBM!$F$9"")"),0)</f>
        <v>0</v>
      </c>
      <c r="G23" s="64" t="e">
        <f t="shared" ca="1" si="1"/>
        <v>#DIV/0!</v>
      </c>
      <c r="H23" s="65">
        <f ca="1">IFERROR(__xludf.DUMMYFUNCTION("IMPORTRANGE(""https://docs.google.com/spreadsheets/d/13FRR1udp0c0o6Nmp_8YHiON78PXr-L4FqQQ028JcBYY/edit#gid=1522333227"",""Rekap UBM!$H$9"")"),0)</f>
        <v>0</v>
      </c>
      <c r="I23" s="65">
        <f ca="1">IFERROR(__xludf.DUMMYFUNCTION("IMPORTRANGE(""https://docs.google.com/spreadsheets/d/13FRR1udp0c0o6Nmp_8YHiON78PXr-L4FqQQ028JcBYY/edit#gid=1522333227"",""Rekap UBM!$I$9"")"),0)</f>
        <v>0</v>
      </c>
      <c r="J23" s="64" t="e">
        <f t="shared" ca="1" si="2"/>
        <v>#DIV/0!</v>
      </c>
    </row>
    <row r="24" spans="1:10" ht="15.75" customHeight="1" x14ac:dyDescent="0.2">
      <c r="A24" s="63" t="e">
        <f>#REF!</f>
        <v>#REF!</v>
      </c>
      <c r="B24" s="55">
        <f ca="1">IFERROR(__xludf.DUMMYFUNCTION("IMPORTRANGE(""https://docs.google.com/spreadsheets/d/1PVwe4VvYfj1Vj424c9kO9TcQogsBM6TpXMbFve9togc/edit#gid=1522333227"",""Rekap UBM!$B$9"")"),1)</f>
        <v>1</v>
      </c>
      <c r="C24" s="55">
        <f ca="1">IFERROR(__xludf.DUMMYFUNCTION("IMPORTRANGE(""https://docs.google.com/spreadsheets/d/1PVwe4VvYfj1Vj424c9kO9TcQogsBM6TpXMbFve9togc/edit#gid=1522333227"",""Rekap UBM!$C$9"")"),1)</f>
        <v>1</v>
      </c>
      <c r="D24" s="64">
        <f t="shared" ca="1" si="0"/>
        <v>100</v>
      </c>
      <c r="E24" s="55">
        <f ca="1">IFERROR(__xludf.DUMMYFUNCTION("IMPORTRANGE(""https://docs.google.com/spreadsheets/d/1PVwe4VvYfj1Vj424c9kO9TcQogsBM6TpXMbFve9togc/edit#gid=1522333227"",""Rekap UBM!$E$9"")"),3)</f>
        <v>3</v>
      </c>
      <c r="F24" s="65">
        <f ca="1">IFERROR(__xludf.DUMMYFUNCTION("IMPORTRANGE(""https://docs.google.com/spreadsheets/d/1PVwe4VvYfj1Vj424c9kO9TcQogsBM6TpXMbFve9togc/edit#gid=1522333227"",""Rekap UBM!$F$9"")"),0)</f>
        <v>0</v>
      </c>
      <c r="G24" s="64">
        <f t="shared" ca="1" si="1"/>
        <v>0</v>
      </c>
      <c r="H24" s="65">
        <f ca="1">IFERROR(__xludf.DUMMYFUNCTION("IMPORTRANGE(""https://docs.google.com/spreadsheets/d/1PVwe4VvYfj1Vj424c9kO9TcQogsBM6TpXMbFve9togc/edit#gid=1522333227"",""Rekap UBM!$H$9"")"),0)</f>
        <v>0</v>
      </c>
      <c r="I24" s="65">
        <f ca="1">IFERROR(__xludf.DUMMYFUNCTION("IMPORTRANGE(""https://docs.google.com/spreadsheets/d/1PVwe4VvYfj1Vj424c9kO9TcQogsBM6TpXMbFve9togc/edit#gid=1522333227"",""Rekap UBM!$I$9"")"),0)</f>
        <v>0</v>
      </c>
      <c r="J24" s="64" t="e">
        <f t="shared" ca="1" si="2"/>
        <v>#DIV/0!</v>
      </c>
    </row>
    <row r="25" spans="1:10" ht="15.75" customHeight="1" x14ac:dyDescent="0.2">
      <c r="A25" s="63" t="e">
        <f>#REF!</f>
        <v>#REF!</v>
      </c>
      <c r="B25" s="55">
        <f ca="1">IFERROR(__xludf.DUMMYFUNCTION("IMPORTRANGE(""https://docs.google.com/spreadsheets/d/15JUTNcWxWGx3Ha8qvwbxgnbDbT4v7N3vZYvqPZ68_Xg/edit#gid=1892753874"",""Rekap UBM!$B$9"")"),1)</f>
        <v>1</v>
      </c>
      <c r="C25" s="55">
        <f ca="1">IFERROR(__xludf.DUMMYFUNCTION("IMPORTRANGE(""https://docs.google.com/spreadsheets/d/15JUTNcWxWGx3Ha8qvwbxgnbDbT4v7N3vZYvqPZ68_Xg/edit#gid=1892753874"",""Rekap UBM!$C$9"")"),1)</f>
        <v>1</v>
      </c>
      <c r="D25" s="64">
        <f t="shared" ca="1" si="0"/>
        <v>100</v>
      </c>
      <c r="E25" s="55" t="str">
        <f ca="1">IFERROR(__xludf.DUMMYFUNCTION("IMPORTRANGE(""https://docs.google.com/spreadsheets/d/15JUTNcWxWGx3Ha8qvwbxgnbDbT4v7N3vZYvqPZ68_Xg/edit#gid=1892753874"",""Rekap UBM!$E$9"")"),"")</f>
        <v/>
      </c>
      <c r="F25" s="65" t="str">
        <f ca="1">IFERROR(__xludf.DUMMYFUNCTION("IMPORTRANGE(""https://docs.google.com/spreadsheets/d/15JUTNcWxWGx3Ha8qvwbxgnbDbT4v7N3vZYvqPZ68_Xg/edit#gid=1892753874"",""Rekap UBM!$F$9"")"),"")</f>
        <v/>
      </c>
      <c r="G25" s="64" t="e">
        <f t="shared" ca="1" si="1"/>
        <v>#VALUE!</v>
      </c>
      <c r="H25" s="65" t="str">
        <f ca="1">IFERROR(__xludf.DUMMYFUNCTION("IMPORTRANGE(""https://docs.google.com/spreadsheets/d/15JUTNcWxWGx3Ha8qvwbxgnbDbT4v7N3vZYvqPZ68_Xg/edit#gid=1892753874"",""Rekap UBM!$H$9"")"),"")</f>
        <v/>
      </c>
      <c r="I25" s="65" t="str">
        <f ca="1">IFERROR(__xludf.DUMMYFUNCTION("IMPORTRANGE(""https://docs.google.com/spreadsheets/d/15JUTNcWxWGx3Ha8qvwbxgnbDbT4v7N3vZYvqPZ68_Xg/edit#gid=1892753874"",""Rekap UBM!$I$9"")"),"")</f>
        <v/>
      </c>
      <c r="J25" s="64" t="e">
        <f t="shared" ca="1" si="2"/>
        <v>#VALUE!</v>
      </c>
    </row>
    <row r="26" spans="1:10" ht="15.75" customHeight="1" x14ac:dyDescent="0.15"/>
    <row r="27" spans="1:10" ht="15.75" customHeight="1" x14ac:dyDescent="0.2">
      <c r="B27" s="66" t="s">
        <v>53</v>
      </c>
      <c r="C27" s="3"/>
      <c r="D27" s="113" t="s">
        <v>54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2025-01-16T13:59:59Z</dcterms:created>
  <dcterms:modified xsi:type="dcterms:W3CDTF">2025-01-07T07:50:21Z</dcterms:modified>
</cp:coreProperties>
</file>