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romkes 2024 sata\"/>
    </mc:Choice>
  </mc:AlternateContent>
  <xr:revisionPtr revIDLastSave="0" documentId="8_{BFFFF999-D246-4723-907F-946E85F251D1}" xr6:coauthVersionLast="47" xr6:coauthVersionMax="47" xr10:uidLastSave="{00000000-0000-0000-0000-000000000000}"/>
  <bookViews>
    <workbookView xWindow="-110" yWindow="-110" windowWidth="19420" windowHeight="10300" xr2:uid="{5BBFE919-4738-44A9-9BB1-8DDBF956952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8" i="1"/>
  <c r="G28" i="1"/>
  <c r="J28" i="1" s="1"/>
  <c r="K27" i="1" s="1"/>
  <c r="J26" i="1"/>
  <c r="I26" i="1"/>
  <c r="G26" i="1"/>
  <c r="I25" i="1"/>
  <c r="G25" i="1"/>
  <c r="J25" i="1" s="1"/>
  <c r="I24" i="1"/>
  <c r="G24" i="1"/>
  <c r="J24" i="1" s="1"/>
  <c r="J22" i="1"/>
  <c r="I22" i="1"/>
  <c r="G22" i="1"/>
  <c r="I21" i="1"/>
  <c r="G21" i="1"/>
  <c r="J21" i="1" s="1"/>
  <c r="J20" i="1"/>
  <c r="I20" i="1"/>
  <c r="G20" i="1"/>
  <c r="J19" i="1"/>
  <c r="K18" i="1" s="1"/>
  <c r="I19" i="1"/>
  <c r="G19" i="1"/>
  <c r="I17" i="1"/>
  <c r="G17" i="1"/>
  <c r="J17" i="1" s="1"/>
  <c r="J16" i="1"/>
  <c r="I16" i="1"/>
  <c r="G16" i="1"/>
  <c r="I15" i="1"/>
  <c r="G15" i="1"/>
  <c r="J15" i="1" s="1"/>
  <c r="K14" i="1" s="1"/>
  <c r="F12" i="1"/>
  <c r="G12" i="1" s="1"/>
  <c r="J12" i="1" s="1"/>
  <c r="I9" i="1"/>
  <c r="G9" i="1"/>
  <c r="F13" i="1" s="1"/>
  <c r="J8" i="1"/>
  <c r="I8" i="1"/>
  <c r="G8" i="1"/>
  <c r="I7" i="1"/>
  <c r="G7" i="1"/>
  <c r="F11" i="1" s="1"/>
  <c r="I13" i="1" l="1"/>
  <c r="G13" i="1"/>
  <c r="J13" i="1" s="1"/>
  <c r="I11" i="1"/>
  <c r="G11" i="1"/>
  <c r="J11" i="1" s="1"/>
  <c r="K23" i="1"/>
  <c r="I12" i="1"/>
  <c r="J9" i="1"/>
  <c r="J7" i="1"/>
  <c r="K6" i="1" l="1"/>
  <c r="L5" i="1" s="1"/>
  <c r="L4" i="1" s="1"/>
  <c r="K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5567C1E0-D4C6-4CD5-830E-5E82D01AEB1C}">
      <text>
        <r>
          <rPr>
            <sz val="10"/>
            <color rgb="FF000000"/>
            <rFont val="Calibri"/>
            <scheme val="minor"/>
          </rPr>
          <t>ASUS:
4 Kali Jumlah Posyandu</t>
        </r>
      </text>
    </comment>
    <comment ref="F16" authorId="0" shapeId="0" xr:uid="{1A5F5EDC-4B9A-4A82-9441-5A30C76045BC}">
      <text>
        <r>
          <rPr>
            <sz val="10"/>
            <color rgb="FF000000"/>
            <rFont val="Calibri"/>
            <scheme val="minor"/>
          </rPr>
          <t>ASUS:
2 kali jumlah institusi pendidikan yang dikaji PHBS)</t>
        </r>
      </text>
    </comment>
    <comment ref="F17" authorId="0" shapeId="0" xr:uid="{66A5B661-79C0-46BF-8767-56CA8CC73C22}">
      <text>
        <r>
          <rPr>
            <sz val="10"/>
            <color rgb="FF000000"/>
            <rFont val="Calibri"/>
            <scheme val="minor"/>
          </rPr>
          <t>ASUS:
2 kali jumlah pondok pesantren yang dikaji PHBS</t>
        </r>
      </text>
    </comment>
    <comment ref="F26" authorId="0" shapeId="0" xr:uid="{42281B04-945D-40AF-8F6A-D2E91BEF63AB}">
      <text>
        <r>
          <rPr>
            <sz val="10"/>
            <color rgb="FF000000"/>
            <rFont val="Calibri"/>
            <scheme val="minor"/>
          </rPr>
          <t>ASUS:
minimal 2 (dua) kali dalam satu tahun/ desa</t>
        </r>
      </text>
    </comment>
  </commentList>
</comments>
</file>

<file path=xl/sharedStrings.xml><?xml version="1.0" encoding="utf-8"?>
<sst xmlns="http://schemas.openxmlformats.org/spreadsheetml/2006/main" count="83" uniqueCount="65">
  <si>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</si>
  <si>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</si>
  <si>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</si>
  <si>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</si>
  <si>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</si>
  <si>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</si>
  <si>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</si>
  <si>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</si>
  <si>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</si>
  <si>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</si>
  <si>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</si>
  <si>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</si>
  <si>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</si>
  <si>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</si>
  <si>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</si>
  <si>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</si>
  <si>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</si>
  <si>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</si>
  <si>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</si>
  <si>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</si>
  <si>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</si>
  <si>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(11)</t>
  </si>
  <si>
    <t xml:space="preserve">2.1.UKM Esensial  dan Perkesmas </t>
  </si>
  <si>
    <t>2.1.1.Pelayanan Promosi Kesehatan   </t>
  </si>
  <si>
    <t>2.1.1.1 Pengkajian PHBS (Perilaku Hidup Bersih dan Sehat)  </t>
  </si>
  <si>
    <t>1.</t>
  </si>
  <si>
    <t>Rumah Tangga yang dikaji</t>
  </si>
  <si>
    <t>Rumah Tangga</t>
  </si>
  <si>
    <t>2.</t>
  </si>
  <si>
    <t>Institusi Pendidikan yang dikaji</t>
  </si>
  <si>
    <t>Institusi Pendidikan</t>
  </si>
  <si>
    <t xml:space="preserve">3. </t>
  </si>
  <si>
    <t>Pondok Pesantren (Ponpes) yang dikaji</t>
  </si>
  <si>
    <t>Ponpes</t>
  </si>
  <si>
    <t>2.1.1.2.Tatanan Sehat </t>
  </si>
  <si>
    <t>Rumah Tangga Sehat yang memenuhi 10 indikator PHBS</t>
  </si>
  <si>
    <t>Institusi Pendidikan yang memenuhi 8 - 10 indikator PHBS (klasifikasi IV)</t>
  </si>
  <si>
    <t>3.</t>
  </si>
  <si>
    <t>Pondok Pesantren yang memenuhi 11-13 indikator PHBS Pondok Pesantren (Klasifikasi IV)</t>
  </si>
  <si>
    <t>2.1.1.3.Intervensi/ Penyuluhan </t>
  </si>
  <si>
    <t>Kegiatan intervensi pada Kelompok Rumah Tangga</t>
  </si>
  <si>
    <t>kali</t>
  </si>
  <si>
    <t xml:space="preserve">2. </t>
  </si>
  <si>
    <t xml:space="preserve">Kegiatan intervensi pada Institusi Pendidikan </t>
  </si>
  <si>
    <t xml:space="preserve">Kegiatan intervensi pada Pondok Pesantren </t>
  </si>
  <si>
    <t>2.1.1.4.Pengembangan UKBM</t>
  </si>
  <si>
    <t xml:space="preserve">1. </t>
  </si>
  <si>
    <t>Posyandu PURI (Purnama Mandiri)</t>
  </si>
  <si>
    <t xml:space="preserve">Posyandu </t>
  </si>
  <si>
    <t>Poskesdes/ Poskeskel Aktif</t>
  </si>
  <si>
    <t>Poskesdes/    Poskeskel</t>
  </si>
  <si>
    <t>Poskestren</t>
  </si>
  <si>
    <t>4.</t>
  </si>
  <si>
    <t>SBH Madya, Purnama, Mandiri</t>
  </si>
  <si>
    <t>SBH</t>
  </si>
  <si>
    <t>2.1.1.5 Pengembangan Desa/Kelurahan Siaga Aktif </t>
  </si>
  <si>
    <t xml:space="preserve">Desa/Kelurahan Siaga Aktif </t>
  </si>
  <si>
    <t>Desa</t>
  </si>
  <si>
    <t>Desa/Kelurahan Siaga Aktif  PURI (Purnama Mandiri )</t>
  </si>
  <si>
    <t>Pembinaan Desa/Kelurahan Siaga Aktif</t>
  </si>
  <si>
    <t>2.1.1.6. Promosi Kesehatan dan Pemberdayaan Masyarakat</t>
  </si>
  <si>
    <t>Promosi kesehatan untuk program prioritas di dalam gedung Puskesmas dan jaringannya (sasaran masyarakat)</t>
  </si>
  <si>
    <t>Puskesmas &amp; Jaringannya</t>
  </si>
  <si>
    <t>Pengukuran dan Pembinaan Tingkat Perkembangan UKBM</t>
  </si>
  <si>
    <t>Jenis UKBM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</si>
</sst>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color theme="1"/>
      <name val="Tahoma"/>
    </font>
    <font>
      <sz val="12"/>
      <color rgb="FF000000"/>
      <name val="Tahoma"/>
    </font>
    <font>
      <i/>
      <sz val="12"/>
      <color theme="1"/>
      <name val="Tahoma"/>
    </font>
    <font>
      <b/>
      <sz val="11"/>
      <color rgb="FF000000"/>
      <name val="Tahoma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66CC"/>
        <bgColor rgb="FF0066CC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/>
    <xf numFmtId="1" fontId="4" fillId="0" borderId="10" xfId="0" applyNumberFormat="1" applyFont="1" applyBorder="1"/>
    <xf numFmtId="0" fontId="4" fillId="3" borderId="10" xfId="0" applyFont="1" applyFill="1" applyBorder="1"/>
    <xf numFmtId="0" fontId="4" fillId="0" borderId="10" xfId="0" applyFont="1" applyBorder="1"/>
    <xf numFmtId="164" fontId="1" fillId="4" borderId="1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/>
    <xf numFmtId="2" fontId="4" fillId="2" borderId="10" xfId="0" applyNumberFormat="1" applyFont="1" applyFill="1" applyBorder="1"/>
    <xf numFmtId="0" fontId="1" fillId="0" borderId="10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5" borderId="10" xfId="0" applyNumberFormat="1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10" xfId="0" applyNumberFormat="1" applyFont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1" fontId="1" fillId="2" borderId="7" xfId="0" applyNumberFormat="1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1" fontId="5" fillId="2" borderId="7" xfId="0" applyNumberFormat="1" applyFont="1" applyFill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9" fontId="1" fillId="0" borderId="10" xfId="0" applyNumberFormat="1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10" fontId="7" fillId="0" borderId="10" xfId="0" applyNumberFormat="1" applyFont="1" applyBorder="1" applyAlignment="1">
      <alignment horizontal="center" vertical="top"/>
    </xf>
    <xf numFmtId="165" fontId="7" fillId="0" borderId="7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4" fillId="2" borderId="8" xfId="0" applyFont="1" applyFill="1" applyBorder="1" applyAlignment="1">
      <alignment vertical="top"/>
    </xf>
    <xf numFmtId="1" fontId="9" fillId="0" borderId="6" xfId="0" applyNumberFormat="1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36ECC-C8DE-428B-AD11-1E2F16D12A4D}">
  <dimension ref="A1:L29"/>
  <sheetViews>
    <sheetView tabSelected="1" workbookViewId="0">
      <selection sqref="A1:L29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5" x14ac:dyDescent="0.35">
      <c r="A3" s="14" t="s">
        <v>12</v>
      </c>
      <c r="B3" s="8" t="s">
        <v>13</v>
      </c>
      <c r="C3" s="10"/>
      <c r="D3" s="14" t="s">
        <v>14</v>
      </c>
      <c r="E3" s="14" t="s">
        <v>15</v>
      </c>
      <c r="F3" s="15" t="s">
        <v>16</v>
      </c>
      <c r="G3" s="16">
        <v>-6</v>
      </c>
      <c r="H3" s="17" t="s">
        <v>17</v>
      </c>
      <c r="I3" s="14" t="s">
        <v>18</v>
      </c>
      <c r="J3" s="14" t="s">
        <v>19</v>
      </c>
      <c r="K3" s="14" t="s">
        <v>20</v>
      </c>
      <c r="L3" s="14" t="s">
        <v>21</v>
      </c>
    </row>
    <row r="4" spans="1:12" ht="15" x14ac:dyDescent="0.35">
      <c r="A4" s="18" t="s">
        <v>22</v>
      </c>
      <c r="B4" s="19"/>
      <c r="C4" s="18"/>
      <c r="D4" s="20"/>
      <c r="E4" s="21"/>
      <c r="F4" s="22"/>
      <c r="G4" s="23"/>
      <c r="H4" s="24"/>
      <c r="I4" s="25"/>
      <c r="J4" s="25"/>
      <c r="K4" s="25"/>
      <c r="L4" s="26">
        <f>AVERAGE(L5,L30,L50,L82,L98)</f>
        <v>100</v>
      </c>
    </row>
    <row r="5" spans="1:12" ht="15.5" x14ac:dyDescent="0.35">
      <c r="A5" s="18" t="s">
        <v>23</v>
      </c>
      <c r="B5" s="19"/>
      <c r="C5" s="18"/>
      <c r="D5" s="20"/>
      <c r="E5" s="27"/>
      <c r="F5" s="28"/>
      <c r="G5" s="23"/>
      <c r="H5" s="24"/>
      <c r="I5" s="25"/>
      <c r="J5" s="25"/>
      <c r="K5" s="25"/>
      <c r="L5" s="29">
        <f>AVERAGE(K6,K10,K14,K18,K23,K27)</f>
        <v>100</v>
      </c>
    </row>
    <row r="6" spans="1:12" ht="17.5" x14ac:dyDescent="0.35">
      <c r="A6" s="18" t="s">
        <v>24</v>
      </c>
      <c r="B6" s="18"/>
      <c r="C6" s="18"/>
      <c r="D6" s="20"/>
      <c r="E6" s="30"/>
      <c r="F6" s="31"/>
      <c r="G6" s="32"/>
      <c r="H6" s="33"/>
      <c r="I6" s="34"/>
      <c r="J6" s="34"/>
      <c r="K6" s="35">
        <f>AVERAGE(J7:J9)</f>
        <v>100</v>
      </c>
      <c r="L6" s="25"/>
    </row>
    <row r="7" spans="1:12" ht="30" x14ac:dyDescent="0.35">
      <c r="A7" s="36" t="s">
        <v>25</v>
      </c>
      <c r="B7" s="37" t="s">
        <v>26</v>
      </c>
      <c r="C7" s="10"/>
      <c r="D7" s="38">
        <v>0.2</v>
      </c>
      <c r="E7" s="30" t="s">
        <v>27</v>
      </c>
      <c r="F7" s="39">
        <v>16712</v>
      </c>
      <c r="G7" s="32">
        <f t="shared" ref="G7:G9" si="0">D7*F7</f>
        <v>3342.4</v>
      </c>
      <c r="H7" s="33">
        <v>3557</v>
      </c>
      <c r="I7" s="34">
        <f t="shared" ref="I7:I9" si="1">H7/F7*100</f>
        <v>21.284107228338918</v>
      </c>
      <c r="J7" s="34">
        <f t="shared" ref="J7:J9" si="2">IF(H7/G7*100&gt;=100,100,IF(H7/G7*100&lt;100,H7/G7*100))</f>
        <v>100</v>
      </c>
      <c r="K7" s="40"/>
      <c r="L7" s="25"/>
    </row>
    <row r="8" spans="1:12" ht="45" x14ac:dyDescent="0.35">
      <c r="A8" s="36" t="s">
        <v>28</v>
      </c>
      <c r="B8" s="37" t="s">
        <v>29</v>
      </c>
      <c r="C8" s="10"/>
      <c r="D8" s="38">
        <v>0.5</v>
      </c>
      <c r="E8" s="30" t="s">
        <v>30</v>
      </c>
      <c r="F8" s="41">
        <v>51</v>
      </c>
      <c r="G8" s="32">
        <f t="shared" si="0"/>
        <v>25.5</v>
      </c>
      <c r="H8" s="33">
        <v>51</v>
      </c>
      <c r="I8" s="34">
        <f t="shared" si="1"/>
        <v>100</v>
      </c>
      <c r="J8" s="34">
        <f t="shared" si="2"/>
        <v>100</v>
      </c>
      <c r="K8" s="42"/>
      <c r="L8" s="25"/>
    </row>
    <row r="9" spans="1:12" ht="17.5" x14ac:dyDescent="0.35">
      <c r="A9" s="36" t="s">
        <v>31</v>
      </c>
      <c r="B9" s="37" t="s">
        <v>32</v>
      </c>
      <c r="C9" s="10"/>
      <c r="D9" s="38">
        <v>0.7</v>
      </c>
      <c r="E9" s="30" t="s">
        <v>33</v>
      </c>
      <c r="F9" s="41">
        <v>6</v>
      </c>
      <c r="G9" s="32">
        <f t="shared" si="0"/>
        <v>4.1999999999999993</v>
      </c>
      <c r="H9" s="33">
        <v>6</v>
      </c>
      <c r="I9" s="34">
        <f t="shared" si="1"/>
        <v>100</v>
      </c>
      <c r="J9" s="34">
        <f t="shared" si="2"/>
        <v>100</v>
      </c>
      <c r="K9" s="42"/>
      <c r="L9" s="25"/>
    </row>
    <row r="10" spans="1:12" ht="17.5" x14ac:dyDescent="0.35">
      <c r="A10" s="43" t="s">
        <v>34</v>
      </c>
      <c r="B10" s="9"/>
      <c r="C10" s="10"/>
      <c r="D10" s="36"/>
      <c r="E10" s="30"/>
      <c r="F10" s="44"/>
      <c r="G10" s="32"/>
      <c r="H10" s="33"/>
      <c r="I10" s="34"/>
      <c r="J10" s="34"/>
      <c r="K10" s="35">
        <f>AVERAGE(J11:J13)</f>
        <v>100</v>
      </c>
      <c r="L10" s="25"/>
    </row>
    <row r="11" spans="1:12" ht="30" x14ac:dyDescent="0.35">
      <c r="A11" s="36" t="s">
        <v>25</v>
      </c>
      <c r="B11" s="45" t="s">
        <v>35</v>
      </c>
      <c r="C11" s="10"/>
      <c r="D11" s="38">
        <v>0.56000000000000005</v>
      </c>
      <c r="E11" s="30" t="s">
        <v>27</v>
      </c>
      <c r="F11" s="46">
        <f t="shared" ref="F11:F13" si="3">G7</f>
        <v>3342.4</v>
      </c>
      <c r="G11" s="32">
        <f t="shared" ref="G11:G13" si="4">D11*F11</f>
        <v>1871.7440000000001</v>
      </c>
      <c r="H11" s="33">
        <v>2171</v>
      </c>
      <c r="I11" s="34">
        <f t="shared" ref="I11:I13" si="5">H11/F11*100</f>
        <v>64.953326950694105</v>
      </c>
      <c r="J11" s="34">
        <f t="shared" ref="J11:J13" si="6">IF(H11/G11*100&gt;=100,100,IF(H11/G11*100&lt;100,H11/G11*100))</f>
        <v>100</v>
      </c>
      <c r="K11" s="40"/>
      <c r="L11" s="25"/>
    </row>
    <row r="12" spans="1:12" ht="45" x14ac:dyDescent="0.35">
      <c r="A12" s="36" t="s">
        <v>28</v>
      </c>
      <c r="B12" s="47" t="s">
        <v>36</v>
      </c>
      <c r="C12" s="13"/>
      <c r="D12" s="38">
        <v>0.75</v>
      </c>
      <c r="E12" s="30" t="s">
        <v>30</v>
      </c>
      <c r="F12" s="46">
        <f t="shared" si="3"/>
        <v>25.5</v>
      </c>
      <c r="G12" s="32">
        <f t="shared" si="4"/>
        <v>19.125</v>
      </c>
      <c r="H12" s="33">
        <v>32</v>
      </c>
      <c r="I12" s="34">
        <f t="shared" si="5"/>
        <v>125.49019607843137</v>
      </c>
      <c r="J12" s="34">
        <f t="shared" si="6"/>
        <v>100</v>
      </c>
      <c r="K12" s="40"/>
      <c r="L12" s="25"/>
    </row>
    <row r="13" spans="1:12" ht="17.5" x14ac:dyDescent="0.35">
      <c r="A13" s="36" t="s">
        <v>37</v>
      </c>
      <c r="B13" s="47" t="s">
        <v>38</v>
      </c>
      <c r="C13" s="13"/>
      <c r="D13" s="38">
        <v>0.55000000000000004</v>
      </c>
      <c r="E13" s="30" t="s">
        <v>33</v>
      </c>
      <c r="F13" s="46">
        <f t="shared" si="3"/>
        <v>4.1999999999999993</v>
      </c>
      <c r="G13" s="32">
        <f t="shared" si="4"/>
        <v>2.3099999999999996</v>
      </c>
      <c r="H13" s="33">
        <v>4</v>
      </c>
      <c r="I13" s="34">
        <f t="shared" si="5"/>
        <v>95.238095238095255</v>
      </c>
      <c r="J13" s="34">
        <f t="shared" si="6"/>
        <v>100</v>
      </c>
      <c r="K13" s="40"/>
      <c r="L13" s="25"/>
    </row>
    <row r="14" spans="1:12" ht="17.5" x14ac:dyDescent="0.35">
      <c r="A14" s="43" t="s">
        <v>39</v>
      </c>
      <c r="B14" s="9"/>
      <c r="C14" s="10"/>
      <c r="D14" s="36"/>
      <c r="E14" s="30"/>
      <c r="F14" s="44"/>
      <c r="G14" s="32"/>
      <c r="H14" s="33"/>
      <c r="I14" s="34"/>
      <c r="J14" s="34"/>
      <c r="K14" s="35">
        <f>AVERAGE(J15:J17)</f>
        <v>100</v>
      </c>
      <c r="L14" s="25"/>
    </row>
    <row r="15" spans="1:12" ht="17.5" x14ac:dyDescent="0.35">
      <c r="A15" s="36" t="s">
        <v>25</v>
      </c>
      <c r="B15" s="37" t="s">
        <v>40</v>
      </c>
      <c r="C15" s="10"/>
      <c r="D15" s="48">
        <v>1</v>
      </c>
      <c r="E15" s="30" t="s">
        <v>41</v>
      </c>
      <c r="F15" s="49">
        <v>144</v>
      </c>
      <c r="G15" s="32">
        <f t="shared" ref="G15:G17" si="7">D15*F15</f>
        <v>144</v>
      </c>
      <c r="H15" s="33">
        <v>167</v>
      </c>
      <c r="I15" s="34">
        <f t="shared" ref="I15:I17" si="8">H15/F15*100</f>
        <v>115.97222222222223</v>
      </c>
      <c r="J15" s="34">
        <f t="shared" ref="J15:J17" si="9">IF(H15/G15*100&gt;=100,100,IF(H15/G15*100&lt;100,H15/G15*100))</f>
        <v>100</v>
      </c>
      <c r="K15" s="40"/>
      <c r="L15" s="25"/>
    </row>
    <row r="16" spans="1:12" ht="17.5" x14ac:dyDescent="0.35">
      <c r="A16" s="36" t="s">
        <v>42</v>
      </c>
      <c r="B16" s="37" t="s">
        <v>43</v>
      </c>
      <c r="C16" s="10"/>
      <c r="D16" s="48">
        <v>1</v>
      </c>
      <c r="E16" s="30" t="s">
        <v>41</v>
      </c>
      <c r="F16" s="49">
        <v>102</v>
      </c>
      <c r="G16" s="32">
        <f t="shared" si="7"/>
        <v>102</v>
      </c>
      <c r="H16" s="33">
        <v>102</v>
      </c>
      <c r="I16" s="34">
        <f t="shared" si="8"/>
        <v>100</v>
      </c>
      <c r="J16" s="34">
        <f t="shared" si="9"/>
        <v>100</v>
      </c>
      <c r="K16" s="40"/>
      <c r="L16" s="25"/>
    </row>
    <row r="17" spans="1:12" ht="17.5" x14ac:dyDescent="0.35">
      <c r="A17" s="36" t="s">
        <v>37</v>
      </c>
      <c r="B17" s="37" t="s">
        <v>44</v>
      </c>
      <c r="C17" s="10"/>
      <c r="D17" s="48">
        <v>1</v>
      </c>
      <c r="E17" s="30" t="s">
        <v>41</v>
      </c>
      <c r="F17" s="49">
        <v>12</v>
      </c>
      <c r="G17" s="32">
        <f t="shared" si="7"/>
        <v>12</v>
      </c>
      <c r="H17" s="33">
        <v>16</v>
      </c>
      <c r="I17" s="34">
        <f t="shared" si="8"/>
        <v>133.33333333333331</v>
      </c>
      <c r="J17" s="34">
        <f t="shared" si="9"/>
        <v>100</v>
      </c>
      <c r="K17" s="50"/>
      <c r="L17" s="25"/>
    </row>
    <row r="18" spans="1:12" ht="17.5" x14ac:dyDescent="0.35">
      <c r="A18" s="51" t="s">
        <v>45</v>
      </c>
      <c r="B18" s="51"/>
      <c r="C18" s="51"/>
      <c r="D18" s="36"/>
      <c r="E18" s="30"/>
      <c r="F18" s="44"/>
      <c r="G18" s="32"/>
      <c r="H18" s="33"/>
      <c r="I18" s="34"/>
      <c r="J18" s="34"/>
      <c r="K18" s="35">
        <f>AVERAGE(J19:J20)</f>
        <v>100</v>
      </c>
      <c r="L18" s="25"/>
    </row>
    <row r="19" spans="1:12" ht="17.5" x14ac:dyDescent="0.35">
      <c r="A19" s="36" t="s">
        <v>46</v>
      </c>
      <c r="B19" s="52" t="s">
        <v>47</v>
      </c>
      <c r="C19" s="53"/>
      <c r="D19" s="54">
        <v>0.77</v>
      </c>
      <c r="E19" s="36" t="s">
        <v>48</v>
      </c>
      <c r="F19" s="55">
        <v>36</v>
      </c>
      <c r="G19" s="32">
        <f t="shared" ref="G19:G22" si="10">D19*F19</f>
        <v>27.72</v>
      </c>
      <c r="H19" s="33">
        <v>29</v>
      </c>
      <c r="I19" s="34">
        <f t="shared" ref="I19:I22" si="11">H19/F19*100</f>
        <v>80.555555555555557</v>
      </c>
      <c r="J19" s="34">
        <f t="shared" ref="J19:J22" si="12">IF(H19/G19*100&gt;=100,100,IF(H19/G19*100&lt;100,H19/G19*100))</f>
        <v>100</v>
      </c>
      <c r="K19" s="40"/>
      <c r="L19" s="25"/>
    </row>
    <row r="20" spans="1:12" ht="60" x14ac:dyDescent="0.35">
      <c r="A20" s="36" t="s">
        <v>28</v>
      </c>
      <c r="B20" s="56" t="s">
        <v>49</v>
      </c>
      <c r="C20" s="53"/>
      <c r="D20" s="57">
        <v>0.79</v>
      </c>
      <c r="E20" s="30" t="s">
        <v>50</v>
      </c>
      <c r="F20" s="55">
        <v>4</v>
      </c>
      <c r="G20" s="32">
        <f t="shared" si="10"/>
        <v>3.16</v>
      </c>
      <c r="H20" s="33">
        <v>4</v>
      </c>
      <c r="I20" s="34">
        <f t="shared" si="11"/>
        <v>100</v>
      </c>
      <c r="J20" s="34">
        <f t="shared" si="12"/>
        <v>100</v>
      </c>
      <c r="K20" s="40"/>
      <c r="L20" s="25"/>
    </row>
    <row r="21" spans="1:12" ht="30" x14ac:dyDescent="0.35">
      <c r="A21" s="36" t="s">
        <v>37</v>
      </c>
      <c r="B21" s="58" t="s">
        <v>51</v>
      </c>
      <c r="C21" s="59"/>
      <c r="D21" s="57">
        <v>0.7</v>
      </c>
      <c r="E21" s="30" t="s">
        <v>51</v>
      </c>
      <c r="F21" s="55">
        <v>2</v>
      </c>
      <c r="G21" s="32">
        <f t="shared" si="10"/>
        <v>1.4</v>
      </c>
      <c r="H21" s="33">
        <v>2</v>
      </c>
      <c r="I21" s="34">
        <f t="shared" si="11"/>
        <v>100</v>
      </c>
      <c r="J21" s="34">
        <f t="shared" si="12"/>
        <v>100</v>
      </c>
      <c r="K21" s="35"/>
      <c r="L21" s="25"/>
    </row>
    <row r="22" spans="1:12" ht="17.5" x14ac:dyDescent="0.35">
      <c r="A22" s="36" t="s">
        <v>52</v>
      </c>
      <c r="B22" s="60" t="s">
        <v>53</v>
      </c>
      <c r="C22" s="10"/>
      <c r="D22" s="57">
        <v>0.5</v>
      </c>
      <c r="E22" s="30" t="s">
        <v>54</v>
      </c>
      <c r="F22" s="55">
        <v>0</v>
      </c>
      <c r="G22" s="32">
        <f t="shared" si="10"/>
        <v>0</v>
      </c>
      <c r="H22" s="33">
        <v>0</v>
      </c>
      <c r="I22" s="34" t="e">
        <f t="shared" si="11"/>
        <v>#DIV/0!</v>
      </c>
      <c r="J22" s="34" t="e">
        <f t="shared" si="12"/>
        <v>#DIV/0!</v>
      </c>
      <c r="K22" s="35"/>
      <c r="L22" s="25"/>
    </row>
    <row r="23" spans="1:12" ht="17.5" x14ac:dyDescent="0.35">
      <c r="A23" s="61" t="s">
        <v>55</v>
      </c>
      <c r="B23" s="61"/>
      <c r="C23" s="61"/>
      <c r="D23" s="36"/>
      <c r="E23" s="30"/>
      <c r="F23" s="44"/>
      <c r="G23" s="32"/>
      <c r="H23" s="33"/>
      <c r="I23" s="34"/>
      <c r="J23" s="34"/>
      <c r="K23" s="35">
        <f>AVERAGE(J24:J26)</f>
        <v>100</v>
      </c>
      <c r="L23" s="25"/>
    </row>
    <row r="24" spans="1:12" ht="17.5" x14ac:dyDescent="0.35">
      <c r="A24" s="36" t="s">
        <v>25</v>
      </c>
      <c r="B24" s="37" t="s">
        <v>56</v>
      </c>
      <c r="C24" s="10"/>
      <c r="D24" s="62">
        <v>0.98599999999999999</v>
      </c>
      <c r="E24" s="30" t="s">
        <v>57</v>
      </c>
      <c r="F24" s="55">
        <v>4</v>
      </c>
      <c r="G24" s="32">
        <f t="shared" ref="G24:G26" si="13">D24*F24</f>
        <v>3.944</v>
      </c>
      <c r="H24" s="33">
        <v>4</v>
      </c>
      <c r="I24" s="34">
        <f t="shared" ref="I24:I26" si="14">H24/F24*100</f>
        <v>100</v>
      </c>
      <c r="J24" s="34">
        <f t="shared" ref="J24:J26" si="15">IF(H24/G24*100&gt;=100,100,IF(H24/G24*100&lt;100,H24/G24*100))</f>
        <v>100</v>
      </c>
      <c r="K24" s="40"/>
      <c r="L24" s="25"/>
    </row>
    <row r="25" spans="1:12" ht="17.5" x14ac:dyDescent="0.35">
      <c r="A25" s="36" t="s">
        <v>28</v>
      </c>
      <c r="B25" s="37" t="s">
        <v>58</v>
      </c>
      <c r="C25" s="10"/>
      <c r="D25" s="63">
        <v>0.18</v>
      </c>
      <c r="E25" s="30" t="s">
        <v>57</v>
      </c>
      <c r="F25" s="55">
        <v>4</v>
      </c>
      <c r="G25" s="32">
        <f t="shared" si="13"/>
        <v>0.72</v>
      </c>
      <c r="H25" s="33">
        <v>1</v>
      </c>
      <c r="I25" s="34">
        <f t="shared" si="14"/>
        <v>25</v>
      </c>
      <c r="J25" s="34">
        <f t="shared" si="15"/>
        <v>100</v>
      </c>
      <c r="K25" s="40"/>
      <c r="L25" s="25"/>
    </row>
    <row r="26" spans="1:12" ht="17.5" x14ac:dyDescent="0.35">
      <c r="A26" s="36" t="s">
        <v>37</v>
      </c>
      <c r="B26" s="37" t="s">
        <v>59</v>
      </c>
      <c r="C26" s="10"/>
      <c r="D26" s="57">
        <v>1</v>
      </c>
      <c r="E26" s="30" t="s">
        <v>57</v>
      </c>
      <c r="F26" s="55">
        <v>8</v>
      </c>
      <c r="G26" s="32">
        <f t="shared" si="13"/>
        <v>8</v>
      </c>
      <c r="H26" s="33">
        <v>8</v>
      </c>
      <c r="I26" s="34">
        <f t="shared" si="14"/>
        <v>100</v>
      </c>
      <c r="J26" s="34">
        <f t="shared" si="15"/>
        <v>100</v>
      </c>
      <c r="K26" s="40"/>
      <c r="L26" s="25"/>
    </row>
    <row r="27" spans="1:12" ht="17.5" x14ac:dyDescent="0.35">
      <c r="A27" s="61" t="s">
        <v>60</v>
      </c>
      <c r="B27" s="61"/>
      <c r="C27" s="61"/>
      <c r="D27" s="64"/>
      <c r="E27" s="30"/>
      <c r="F27" s="65"/>
      <c r="G27" s="66"/>
      <c r="H27" s="33"/>
      <c r="I27" s="34"/>
      <c r="J27" s="34"/>
      <c r="K27" s="35">
        <f>AVERAGE(J28:J29)</f>
        <v>100</v>
      </c>
      <c r="L27" s="25"/>
    </row>
    <row r="28" spans="1:12" ht="60" x14ac:dyDescent="0.35">
      <c r="A28" s="36" t="s">
        <v>25</v>
      </c>
      <c r="B28" s="45" t="s">
        <v>61</v>
      </c>
      <c r="C28" s="10"/>
      <c r="D28" s="38">
        <v>1</v>
      </c>
      <c r="E28" s="30" t="s">
        <v>62</v>
      </c>
      <c r="F28" s="55">
        <v>48</v>
      </c>
      <c r="G28" s="32">
        <f>D28*F28</f>
        <v>48</v>
      </c>
      <c r="H28" s="33">
        <v>52</v>
      </c>
      <c r="I28" s="34">
        <f t="shared" ref="I28:I29" si="16">H28/F28*100</f>
        <v>108.33333333333333</v>
      </c>
      <c r="J28" s="34">
        <f t="shared" ref="J28:J29" si="17">IF(H28/G28*100&gt;=100,100,IF(H28/G28*100&lt;100,H28/G28*100))</f>
        <v>100</v>
      </c>
      <c r="K28" s="40"/>
      <c r="L28" s="25"/>
    </row>
    <row r="29" spans="1:12" ht="17.5" x14ac:dyDescent="0.35">
      <c r="A29" s="36">
        <v>2</v>
      </c>
      <c r="B29" s="67" t="s">
        <v>63</v>
      </c>
      <c r="C29" s="13"/>
      <c r="D29" s="38">
        <v>1</v>
      </c>
      <c r="E29" s="36" t="s">
        <v>64</v>
      </c>
      <c r="F29" s="55">
        <v>4</v>
      </c>
      <c r="G29" s="32">
        <v>4</v>
      </c>
      <c r="H29" s="33">
        <v>4</v>
      </c>
      <c r="I29" s="34">
        <f t="shared" si="16"/>
        <v>100</v>
      </c>
      <c r="J29" s="34">
        <f t="shared" si="17"/>
        <v>100</v>
      </c>
      <c r="K29" s="40"/>
      <c r="L29" s="25"/>
    </row>
  </sheetData>
  <mergeCells count="27">
    <mergeCell ref="B26:C26"/>
    <mergeCell ref="B28:C28"/>
    <mergeCell ref="B29:C29"/>
    <mergeCell ref="B15:C15"/>
    <mergeCell ref="B16:C16"/>
    <mergeCell ref="B17:C17"/>
    <mergeCell ref="B22:C22"/>
    <mergeCell ref="B24:C24"/>
    <mergeCell ref="B25:C25"/>
    <mergeCell ref="B9:C9"/>
    <mergeCell ref="A10:C10"/>
    <mergeCell ref="B11:C11"/>
    <mergeCell ref="B12:C12"/>
    <mergeCell ref="B13:C13"/>
    <mergeCell ref="A14:C14"/>
    <mergeCell ref="H1:H2"/>
    <mergeCell ref="I1:I2"/>
    <mergeCell ref="J1:L1"/>
    <mergeCell ref="B3:C3"/>
    <mergeCell ref="B7:C7"/>
    <mergeCell ref="B8:C8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2025-01-09T02:51:46Z</dcterms:created>
  <dcterms:modified xsi:type="dcterms:W3CDTF">2025-01-09T02:52:14Z</dcterms:modified>
</cp:coreProperties>
</file>