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lelyfauziyah/Downloads/"/>
    </mc:Choice>
  </mc:AlternateContent>
  <xr:revisionPtr revIDLastSave="0" documentId="8_{E0DB7BA1-CA15-774B-80B4-8AA37ACC0A95}" xr6:coauthVersionLast="47" xr6:coauthVersionMax="47" xr10:uidLastSave="{00000000-0000-0000-0000-000000000000}"/>
  <bookViews>
    <workbookView xWindow="480" yWindow="1000" windowWidth="25040" windowHeight="13460" xr2:uid="{5821B90A-801F-0742-912B-1583B695169D}"/>
  </bookViews>
  <sheets>
    <sheet name="2.KLASTER IBU ANAK 080925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J10" i="1" s="1"/>
  <c r="H11" i="1"/>
  <c r="J11" i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/>
  <c r="H20" i="1"/>
  <c r="J20" i="1" s="1"/>
  <c r="H21" i="1"/>
  <c r="J21" i="1" s="1"/>
  <c r="H22" i="1"/>
  <c r="J22" i="1" s="1"/>
  <c r="H23" i="1"/>
  <c r="J23" i="1"/>
  <c r="H24" i="1"/>
  <c r="J24" i="1"/>
  <c r="H25" i="1"/>
  <c r="J25" i="1" s="1"/>
  <c r="H26" i="1"/>
  <c r="J26" i="1" s="1"/>
  <c r="H27" i="1"/>
  <c r="J27" i="1" s="1"/>
  <c r="H28" i="1"/>
  <c r="J28" i="1" s="1"/>
  <c r="H30" i="1"/>
  <c r="J30" i="1" s="1"/>
  <c r="J29" i="1" s="1"/>
  <c r="H31" i="1"/>
  <c r="J31" i="1" s="1"/>
  <c r="H32" i="1"/>
  <c r="J32" i="1" s="1"/>
  <c r="H33" i="1"/>
  <c r="J33" i="1" s="1"/>
  <c r="H34" i="1"/>
  <c r="I34" i="1"/>
  <c r="H36" i="1"/>
  <c r="J36" i="1"/>
  <c r="H37" i="1"/>
  <c r="J37" i="1" s="1"/>
  <c r="H39" i="1"/>
  <c r="J39" i="1" s="1"/>
  <c r="H40" i="1"/>
  <c r="J40" i="1"/>
  <c r="H41" i="1"/>
  <c r="J41" i="1" s="1"/>
  <c r="H43" i="1"/>
  <c r="J43" i="1"/>
  <c r="J42" i="1" s="1"/>
  <c r="J19" i="1" l="1"/>
  <c r="J34" i="1"/>
  <c r="J38" i="1"/>
  <c r="J35" i="1"/>
  <c r="J9" i="1"/>
  <c r="J8" i="1" s="1"/>
</calcChain>
</file>

<file path=xl/sharedStrings.xml><?xml version="1.0" encoding="utf-8"?>
<sst xmlns="http://schemas.openxmlformats.org/spreadsheetml/2006/main" count="116" uniqueCount="85">
  <si>
    <t>persen</t>
  </si>
  <si>
    <t>4.</t>
  </si>
  <si>
    <t>3.</t>
  </si>
  <si>
    <t>2.</t>
  </si>
  <si>
    <t>Skrining Talasemia Anak</t>
  </si>
  <si>
    <t>1.</t>
  </si>
  <si>
    <t>Pemberian layanan pada bayi &amp; baduta dalam bentuk pelayanan Kestrad</t>
  </si>
  <si>
    <t>Layanan kesehatan tradisional pada bayi &amp; baduta</t>
  </si>
  <si>
    <t>2.2.6 Kesehatan Tradisional</t>
  </si>
  <si>
    <t>Memakai kriteria</t>
  </si>
  <si>
    <t>balita 0-59 bulan</t>
  </si>
  <si>
    <t>Wasting</t>
  </si>
  <si>
    <t>Underweight</t>
  </si>
  <si>
    <t>18,8%</t>
  </si>
  <si>
    <t>Stunting</t>
  </si>
  <si>
    <t>Data Status Gizi Balita</t>
  </si>
  <si>
    <t>2.2.5  Gizi</t>
  </si>
  <si>
    <t>baduta</t>
  </si>
  <si>
    <t>Persentase anak usia 12-23 bulan yang mendapat imunisasi baduta lengkap</t>
  </si>
  <si>
    <t>Cakupan Imunisasi Lengkap Pada Baduta</t>
  </si>
  <si>
    <t>bayi</t>
  </si>
  <si>
    <t>Persentase bayi usia
 0-11 bulan yang
 mendapat Imunisasi
 Dasar Lengkap (IDL)</t>
  </si>
  <si>
    <t>Cakupan Imunisasi Bayi Lengkap</t>
  </si>
  <si>
    <t>2.2.4  Imunisasi</t>
  </si>
  <si>
    <t>Cakupan penemuan penderita pnemonia pada balita</t>
  </si>
  <si>
    <t>Penemuan dan  pengobatan pnemonia 
pada balita</t>
  </si>
  <si>
    <t xml:space="preserve">Pelaksanaan kegiatan Layanan Rehidrasi Oral Aktif (LROA) </t>
  </si>
  <si>
    <t xml:space="preserve">Cakupan Pemberian Oralit dan Zinc pada Penderita Balita Diare </t>
  </si>
  <si>
    <t xml:space="preserve">Cakupan Penanganan Kasus Diare Balita </t>
  </si>
  <si>
    <t>Pencegahan dan Pengendalian Penyakit Diare</t>
  </si>
  <si>
    <t>Persentase bayi atau anak balita yang mendapatkan skrining TBC</t>
  </si>
  <si>
    <t>Skrining TBC pada bayi atau anak balita</t>
  </si>
  <si>
    <t>2.2.3  Penyakit Menular</t>
  </si>
  <si>
    <t xml:space="preserve">Persentase Skrining Talasemia pada populasi Target ( usia 2 tahun)
</t>
  </si>
  <si>
    <t xml:space="preserve">Persentase  anak usia 2 tahun  yang mendapatkan skrining  Diabetes Melitus </t>
  </si>
  <si>
    <t>Skrining  Diabetes Melitus  pada populasi Target ( usia 2 tahun)</t>
  </si>
  <si>
    <t>Persentase penduduk penerima pemeriksaan kesehatan gratis kelompok usia balita dan anak prasekolah (%)</t>
  </si>
  <si>
    <t>Pemeriksaan kesehatan gratis (PKG) kelompok usia balita dan anak prasekolah</t>
  </si>
  <si>
    <t>balita 12-59 bulan</t>
  </si>
  <si>
    <t>Balita dipantau pertumbuhan dan perkembangan</t>
  </si>
  <si>
    <t>bayi dan balita gizi buruk</t>
  </si>
  <si>
    <t>Balita gizi buruk mendapat perawatan sesuai standar tatalaksana gizi buruk</t>
  </si>
  <si>
    <t>balita 6-59 bulan</t>
  </si>
  <si>
    <t>Pemberian tambahan asupan gizi bagi balita gizi kurang</t>
  </si>
  <si>
    <t>Pemberian Suplementasi Vitamin A pada Balita Usia 6-59 Bulan</t>
  </si>
  <si>
    <t>balita</t>
  </si>
  <si>
    <t>Pelayanan kesehatan balita (0-59 bulan)</t>
  </si>
  <si>
    <t>anak usia 6-23 bulan</t>
  </si>
  <si>
    <t>Anak 6-23 bulan mendapatkan MP-ASI</t>
  </si>
  <si>
    <t>Pelayanan Kesehatan Balita</t>
  </si>
  <si>
    <t>2.2.2  Pelayanan Kesehatan Balita</t>
  </si>
  <si>
    <t>Pemantauan Bayi usia 9-12 bulan yang lahir dari ibu dengan Hepatitis B dengan hasil HBsAg Non Reaktif</t>
  </si>
  <si>
    <t>Bayi lahir mendapat HBIG &lt;24 jam</t>
  </si>
  <si>
    <t>Bayi lahir mendapat HBO &lt;24 jam</t>
  </si>
  <si>
    <t>Tatalaksana Bayi yang lahir dari ibu dengan Hepatitis B Reaktif</t>
  </si>
  <si>
    <t>Persentase penduduk penerima pemeriksaan kesehatan gratis kelompok usia bayi baru lahir (%)</t>
  </si>
  <si>
    <t>Pemeriksaan kesehatan gratis (PKG) kelompok usia bayi baru lahir</t>
  </si>
  <si>
    <t>Bayi usia 6 bulan mendapat ASI Eksklusif</t>
  </si>
  <si>
    <t>Pelayanan kesehatan bayi 29 hari - 11 bulan</t>
  </si>
  <si>
    <t>neonatus</t>
  </si>
  <si>
    <t>Penanganan komplikasi neonatus</t>
  </si>
  <si>
    <t>Pelayanan Kesehatan Neonatus 0 - 28 hari (KN lengkap)</t>
  </si>
  <si>
    <t>Pelayanan Kesehatan Neonatus pertama (KN1)</t>
  </si>
  <si>
    <t>Pelayanan Kesehatan Bayi</t>
  </si>
  <si>
    <t xml:space="preserve">2.2.1  Pelayanan Kesehatan Bayi </t>
  </si>
  <si>
    <t>2.2. Pelayanan Kesehatan Bayi dan Anak Balita  </t>
  </si>
  <si>
    <t>(9)</t>
  </si>
  <si>
    <t>(8)</t>
  </si>
  <si>
    <t>(7)</t>
  </si>
  <si>
    <t>(6)</t>
  </si>
  <si>
    <t>(5)</t>
  </si>
  <si>
    <t>(4)</t>
  </si>
  <si>
    <t>(3)</t>
  </si>
  <si>
    <t>(2)</t>
  </si>
  <si>
    <t>(1)</t>
  </si>
  <si>
    <t xml:space="preserve">% Nilai Kinerja </t>
  </si>
  <si>
    <t>Pencapaian (dalam satuan sasaran)</t>
  </si>
  <si>
    <t>Target Sasaran</t>
  </si>
  <si>
    <t>Total sasaran</t>
  </si>
  <si>
    <t>Satuan Sasaran</t>
  </si>
  <si>
    <t>Target tahun 2025</t>
  </si>
  <si>
    <t>Indikator Kinerja</t>
  </si>
  <si>
    <t>Kegiatan</t>
  </si>
  <si>
    <t>No</t>
  </si>
  <si>
    <t>Instrumen Penghitungan Klaster Pelayanan Kesehatan Ibu dan Anak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</si>
</sst>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-* #,##0.00_-;\-* #,##0.00_-;_-* &quot;-&quot;??_-;_-@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sz val="11"/>
      <name val="Calibri"/>
      <family val="2"/>
    </font>
    <font>
      <sz val="12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Tahoma"/>
      <family val="2"/>
    </font>
    <font>
      <sz val="12"/>
      <color theme="1"/>
      <name val="Calibri"/>
      <family val="2"/>
    </font>
    <font>
      <sz val="14"/>
      <color theme="1"/>
      <name val="Tahoma"/>
      <family val="2"/>
    </font>
    <font>
      <sz val="13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  <fill>
      <patternFill patternType="solid">
        <fgColor rgb="FFD6E3BC"/>
        <bgColor rgb="FFD6E3BC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2" xfId="0" applyFont="1" applyBorder="1"/>
    <xf numFmtId="0" fontId="1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9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9" fontId="1" fillId="0" borderId="1" xfId="0" applyNumberFormat="1" applyFont="1" applyBorder="1" applyAlignment="1">
      <alignment horizontal="left" vertical="top"/>
    </xf>
    <xf numFmtId="1" fontId="5" fillId="2" borderId="1" xfId="0" applyNumberFormat="1" applyFont="1" applyFill="1" applyBorder="1" applyAlignment="1">
      <alignment vertical="top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9" fontId="7" fillId="0" borderId="1" xfId="0" applyNumberFormat="1" applyFont="1" applyBorder="1" applyAlignment="1">
      <alignment horizontal="center" vertical="top"/>
    </xf>
    <xf numFmtId="9" fontId="1" fillId="2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1" fontId="7" fillId="0" borderId="1" xfId="0" applyNumberFormat="1" applyFont="1" applyBorder="1" applyAlignment="1">
      <alignment horizontal="center" vertical="top"/>
    </xf>
    <xf numFmtId="1" fontId="6" fillId="0" borderId="1" xfId="0" applyNumberFormat="1" applyFont="1" applyBorder="1" applyAlignment="1">
      <alignment horizontal="center" vertical="top" wrapText="1"/>
    </xf>
    <xf numFmtId="9" fontId="1" fillId="3" borderId="1" xfId="0" applyNumberFormat="1" applyFont="1" applyFill="1" applyBorder="1" applyAlignment="1">
      <alignment horizontal="center" vertical="top" wrapText="1"/>
    </xf>
    <xf numFmtId="1" fontId="5" fillId="3" borderId="1" xfId="0" applyNumberFormat="1" applyFont="1" applyFill="1" applyBorder="1" applyAlignment="1">
      <alignment vertical="top"/>
    </xf>
    <xf numFmtId="0" fontId="1" fillId="3" borderId="1" xfId="0" applyFont="1" applyFill="1" applyBorder="1" applyAlignment="1">
      <alignment horizontal="left" vertical="top" wrapText="1"/>
    </xf>
    <xf numFmtId="9" fontId="1" fillId="3" borderId="1" xfId="0" applyNumberFormat="1" applyFont="1" applyFill="1" applyBorder="1" applyAlignment="1">
      <alignment horizontal="center" vertical="top"/>
    </xf>
    <xf numFmtId="0" fontId="8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0" fontId="1" fillId="0" borderId="6" xfId="0" applyFont="1" applyBorder="1" applyAlignment="1">
      <alignment vertical="top"/>
    </xf>
    <xf numFmtId="9" fontId="1" fillId="4" borderId="1" xfId="0" applyNumberFormat="1" applyFont="1" applyFill="1" applyBorder="1" applyAlignment="1">
      <alignment horizontal="center" vertical="top" wrapText="1"/>
    </xf>
    <xf numFmtId="1" fontId="1" fillId="4" borderId="1" xfId="0" applyNumberFormat="1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left" vertical="top" wrapText="1"/>
    </xf>
    <xf numFmtId="9" fontId="1" fillId="4" borderId="1" xfId="0" applyNumberFormat="1" applyFont="1" applyFill="1" applyBorder="1" applyAlignment="1">
      <alignment horizontal="center" vertical="top"/>
    </xf>
    <xf numFmtId="0" fontId="1" fillId="4" borderId="1" xfId="0" applyFont="1" applyFill="1" applyBorder="1" applyAlignment="1">
      <alignment vertical="top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165" fontId="1" fillId="0" borderId="1" xfId="0" applyNumberFormat="1" applyFont="1" applyBorder="1" applyAlignment="1">
      <alignment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/>
    <xf numFmtId="1" fontId="5" fillId="3" borderId="1" xfId="0" applyNumberFormat="1" applyFont="1" applyFill="1" applyBorder="1"/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/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1" fontId="1" fillId="5" borderId="1" xfId="0" applyNumberFormat="1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9" fontId="5" fillId="0" borderId="1" xfId="0" applyNumberFormat="1" applyFont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/>
    <xf numFmtId="0" fontId="1" fillId="0" borderId="1" xfId="0" quotePrefix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3" fillId="0" borderId="9" xfId="0" applyFont="1" applyBorder="1"/>
    <xf numFmtId="0" fontId="1" fillId="0" borderId="10" xfId="0" applyFont="1" applyBorder="1" applyAlignment="1">
      <alignment horizontal="center" vertical="center" wrapText="1"/>
    </xf>
    <xf numFmtId="0" fontId="0" fillId="0" borderId="0" xfId="0"/>
    <xf numFmtId="0" fontId="2" fillId="0" borderId="0" xfId="0" applyFont="1" applyAlignment="1">
      <alignment horizontal="center" vertical="top" wrapText="1"/>
    </xf>
    <xf numFmtId="0" fontId="5" fillId="0" borderId="0" xfId="0" applyFont="1"/>
    <xf numFmtId="15" fontId="2" fillId="0" borderId="0" xfId="0" applyNumberFormat="1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55698-E688-2A4A-9E61-3167EB3CC468}">
  <sheetPr>
    <tabColor rgb="FFCCCCFF"/>
  </sheetPr>
  <dimension ref="A1:P938"/>
  <sheetViews>
    <sheetView tabSelected="1" workbookViewId="0">
      <pane xSplit="5" ySplit="7" topLeftCell="F8" activePane="bottomRight" state="frozen"/>
      <selection pane="topRight" activeCell="F1" sqref="F1"/>
      <selection pane="bottomLeft" activeCell="A9" sqref="A9"/>
      <selection pane="bottomRight" activeCell="A9" sqref="A9"/>
    </sheetView>
  </sheetViews>
  <sheetFormatPr baseColWidth="10" defaultColWidth="14.5" defaultRowHeight="15" customHeight="1" x14ac:dyDescent="0.2"/>
  <cols>
    <col min="1" max="1" width="6.5" customWidth="1"/>
    <col min="2" max="2" width="5.1640625" customWidth="1"/>
    <col min="3" max="3" width="16.33203125" customWidth="1"/>
    <col min="4" max="4" width="16.5" customWidth="1"/>
    <col min="5" max="5" width="11.5" customWidth="1"/>
    <col min="6" max="6" width="11.33203125" customWidth="1"/>
    <col min="7" max="7" width="19" customWidth="1"/>
    <col min="8" max="8" width="21.5" customWidth="1"/>
    <col min="9" max="9" width="26.5" customWidth="1"/>
    <col min="10" max="10" width="31.1640625" customWidth="1"/>
    <col min="11" max="11" width="16.6640625" customWidth="1"/>
    <col min="12" max="16" width="8" customWidth="1"/>
  </cols>
  <sheetData>
    <row r="1" spans="1:16" ht="16" x14ac:dyDescent="0.2">
      <c r="A1" s="68"/>
      <c r="B1" s="65"/>
      <c r="C1" s="65"/>
      <c r="D1" s="65"/>
      <c r="E1" s="65"/>
      <c r="F1" s="65"/>
      <c r="G1" s="65"/>
      <c r="H1" s="65"/>
      <c r="I1" s="65"/>
      <c r="J1" s="65"/>
      <c r="K1" s="1"/>
      <c r="L1" s="1"/>
      <c r="M1" s="1"/>
      <c r="N1" s="1"/>
      <c r="O1" s="1"/>
      <c r="P1" s="1"/>
    </row>
    <row r="2" spans="1:16" ht="17.25" customHeight="1" x14ac:dyDescent="0.2">
      <c r="A2" s="1"/>
      <c r="B2" s="2"/>
      <c r="C2" s="1"/>
      <c r="D2" s="1"/>
      <c r="E2" s="67"/>
      <c r="F2" s="65"/>
      <c r="G2" s="65"/>
      <c r="H2" s="65"/>
      <c r="I2" s="65"/>
      <c r="J2" s="65"/>
      <c r="K2" s="1"/>
      <c r="L2" s="1"/>
      <c r="M2" s="1"/>
      <c r="N2" s="1"/>
      <c r="O2" s="1"/>
      <c r="P2" s="1"/>
    </row>
    <row r="3" spans="1:16" ht="25.5" customHeight="1" x14ac:dyDescent="0.2">
      <c r="A3" s="66" t="s">
        <v>84</v>
      </c>
      <c r="B3" s="65"/>
      <c r="C3" s="65"/>
      <c r="D3" s="65"/>
      <c r="E3" s="65"/>
      <c r="F3" s="65"/>
      <c r="G3" s="65"/>
      <c r="H3" s="65"/>
      <c r="I3" s="65"/>
      <c r="J3" s="65"/>
      <c r="K3" s="1"/>
      <c r="L3" s="1"/>
      <c r="M3" s="1"/>
      <c r="N3" s="1"/>
      <c r="O3" s="1"/>
      <c r="P3" s="1"/>
    </row>
    <row r="4" spans="1:16" ht="10.5" customHeight="1" x14ac:dyDescent="0.2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28.5" customHeight="1" x14ac:dyDescent="0.2">
      <c r="A5" s="61" t="s">
        <v>83</v>
      </c>
      <c r="B5" s="64" t="s">
        <v>82</v>
      </c>
      <c r="C5" s="63"/>
      <c r="D5" s="61" t="s">
        <v>81</v>
      </c>
      <c r="E5" s="62" t="s">
        <v>80</v>
      </c>
      <c r="F5" s="62" t="s">
        <v>79</v>
      </c>
      <c r="G5" s="62" t="s">
        <v>78</v>
      </c>
      <c r="H5" s="62" t="s">
        <v>77</v>
      </c>
      <c r="I5" s="62" t="s">
        <v>76</v>
      </c>
      <c r="J5" s="61" t="s">
        <v>75</v>
      </c>
      <c r="K5" s="1"/>
      <c r="L5" s="1"/>
      <c r="M5" s="1"/>
      <c r="N5" s="1"/>
      <c r="O5" s="1"/>
      <c r="P5" s="1"/>
    </row>
    <row r="6" spans="1:16" ht="31.5" customHeight="1" x14ac:dyDescent="0.2">
      <c r="A6" s="58"/>
      <c r="B6" s="60"/>
      <c r="C6" s="59"/>
      <c r="D6" s="58"/>
      <c r="E6" s="58"/>
      <c r="F6" s="58"/>
      <c r="G6" s="58"/>
      <c r="H6" s="58"/>
      <c r="I6" s="58"/>
      <c r="J6" s="58"/>
      <c r="K6" s="1"/>
      <c r="L6" s="1"/>
      <c r="M6" s="1"/>
      <c r="N6" s="1"/>
      <c r="O6" s="1"/>
      <c r="P6" s="1"/>
    </row>
    <row r="7" spans="1:16" ht="16" x14ac:dyDescent="0.2">
      <c r="A7" s="4" t="s">
        <v>74</v>
      </c>
      <c r="B7" s="57" t="s">
        <v>73</v>
      </c>
      <c r="C7" s="3"/>
      <c r="D7" s="4" t="s">
        <v>72</v>
      </c>
      <c r="E7" s="56" t="s">
        <v>71</v>
      </c>
      <c r="F7" s="56" t="s">
        <v>70</v>
      </c>
      <c r="G7" s="56" t="s">
        <v>69</v>
      </c>
      <c r="H7" s="56" t="s">
        <v>68</v>
      </c>
      <c r="I7" s="56" t="s">
        <v>67</v>
      </c>
      <c r="J7" s="56" t="s">
        <v>66</v>
      </c>
      <c r="K7" s="1"/>
      <c r="L7" s="1"/>
      <c r="M7" s="1"/>
      <c r="N7" s="1"/>
      <c r="O7" s="1"/>
      <c r="P7" s="1"/>
    </row>
    <row r="8" spans="1:16" ht="28.5" customHeight="1" x14ac:dyDescent="0.2">
      <c r="A8" s="19" t="s">
        <v>65</v>
      </c>
      <c r="B8" s="55"/>
      <c r="C8" s="55"/>
      <c r="D8" s="54"/>
      <c r="E8" s="18"/>
      <c r="F8" s="17"/>
      <c r="G8" s="16"/>
      <c r="H8" s="16"/>
      <c r="I8" s="16"/>
      <c r="J8" s="22" t="e">
        <f>(J9+J19+J29+J35+J38+J42)/6</f>
        <v>#DIV/0!</v>
      </c>
      <c r="K8" s="1"/>
      <c r="L8" s="1"/>
      <c r="M8" s="1"/>
      <c r="N8" s="1"/>
      <c r="O8" s="1"/>
      <c r="P8" s="1"/>
    </row>
    <row r="9" spans="1:16" ht="28.5" customHeight="1" x14ac:dyDescent="0.2">
      <c r="A9" s="32" t="s">
        <v>64</v>
      </c>
      <c r="B9" s="47"/>
      <c r="C9" s="47"/>
      <c r="D9" s="28"/>
      <c r="E9" s="31"/>
      <c r="F9" s="41"/>
      <c r="G9" s="27"/>
      <c r="H9" s="27"/>
      <c r="I9" s="27"/>
      <c r="J9" s="26">
        <f>SUM(J10:J18)/9</f>
        <v>1.0558524161103282</v>
      </c>
      <c r="K9" s="1"/>
      <c r="L9" s="1"/>
      <c r="M9" s="1"/>
      <c r="N9" s="1"/>
      <c r="O9" s="1"/>
      <c r="P9" s="1"/>
    </row>
    <row r="10" spans="1:16" ht="40.5" customHeight="1" x14ac:dyDescent="0.2">
      <c r="A10" s="23"/>
      <c r="B10" s="43" t="s">
        <v>5</v>
      </c>
      <c r="C10" s="8" t="s">
        <v>63</v>
      </c>
      <c r="D10" s="9" t="s">
        <v>62</v>
      </c>
      <c r="E10" s="53">
        <v>1</v>
      </c>
      <c r="F10" s="8" t="s">
        <v>59</v>
      </c>
      <c r="G10" s="7">
        <v>517</v>
      </c>
      <c r="H10" s="7">
        <f>G10*E10</f>
        <v>517</v>
      </c>
      <c r="I10" s="7">
        <v>610</v>
      </c>
      <c r="J10" s="5">
        <f>IF(I10/H10&gt;=100,100,IF(I10/H10&lt;100,I10/H10))</f>
        <v>1.1798839458413926</v>
      </c>
      <c r="K10" s="1"/>
      <c r="L10" s="1"/>
      <c r="M10" s="1"/>
      <c r="N10" s="1"/>
      <c r="O10" s="1"/>
      <c r="P10" s="1"/>
    </row>
    <row r="11" spans="1:16" ht="36" customHeight="1" x14ac:dyDescent="0.2">
      <c r="A11" s="23"/>
      <c r="B11" s="44"/>
      <c r="C11" s="14"/>
      <c r="D11" s="9" t="s">
        <v>61</v>
      </c>
      <c r="E11" s="53">
        <v>1</v>
      </c>
      <c r="F11" s="8" t="s">
        <v>59</v>
      </c>
      <c r="G11" s="7">
        <v>517</v>
      </c>
      <c r="H11" s="7">
        <f>G11*E11</f>
        <v>517</v>
      </c>
      <c r="I11" s="7">
        <v>609</v>
      </c>
      <c r="J11" s="5">
        <f>IF(I11/H11&gt;=100,100,IF(I11/H11&lt;100,I11/H11))</f>
        <v>1.1779497098646035</v>
      </c>
      <c r="K11" s="1"/>
      <c r="L11" s="1"/>
      <c r="M11" s="1"/>
      <c r="N11" s="1"/>
      <c r="O11" s="1"/>
      <c r="P11" s="1"/>
    </row>
    <row r="12" spans="1:16" ht="30" customHeight="1" x14ac:dyDescent="0.2">
      <c r="A12" s="44"/>
      <c r="B12" s="44"/>
      <c r="C12" s="23"/>
      <c r="D12" s="9" t="s">
        <v>60</v>
      </c>
      <c r="E12" s="53">
        <v>1</v>
      </c>
      <c r="F12" s="8" t="s">
        <v>59</v>
      </c>
      <c r="G12" s="7">
        <v>78</v>
      </c>
      <c r="H12" s="7">
        <f>G12*E12</f>
        <v>78</v>
      </c>
      <c r="I12" s="7">
        <v>152</v>
      </c>
      <c r="J12" s="5">
        <f>IF(I12/H12&gt;=100,100,IF(I12/H12&lt;100,I12/H12))</f>
        <v>1.9487179487179487</v>
      </c>
      <c r="K12" s="1"/>
      <c r="L12" s="1"/>
      <c r="M12" s="1"/>
      <c r="N12" s="1"/>
      <c r="O12" s="1"/>
      <c r="P12" s="1"/>
    </row>
    <row r="13" spans="1:16" ht="39" customHeight="1" x14ac:dyDescent="0.2">
      <c r="A13" s="23"/>
      <c r="B13" s="44"/>
      <c r="C13" s="14"/>
      <c r="D13" s="9" t="s">
        <v>58</v>
      </c>
      <c r="E13" s="53">
        <v>1</v>
      </c>
      <c r="F13" s="8" t="s">
        <v>20</v>
      </c>
      <c r="G13" s="7">
        <v>899</v>
      </c>
      <c r="H13" s="7">
        <f>G13*E13</f>
        <v>899</v>
      </c>
      <c r="I13" s="7">
        <v>902</v>
      </c>
      <c r="J13" s="5">
        <f>IF(I13/H13&gt;=100,100,IF(I13/H13&lt;100,I13/H13))</f>
        <v>1.003337041156841</v>
      </c>
      <c r="K13" s="1"/>
      <c r="L13" s="1"/>
      <c r="M13" s="1"/>
      <c r="N13" s="1"/>
      <c r="O13" s="1"/>
      <c r="P13" s="1"/>
    </row>
    <row r="14" spans="1:16" ht="39" customHeight="1" x14ac:dyDescent="0.2">
      <c r="A14" s="23"/>
      <c r="B14" s="44"/>
      <c r="C14" s="14"/>
      <c r="D14" s="9" t="s">
        <v>57</v>
      </c>
      <c r="E14" s="13">
        <v>0.61</v>
      </c>
      <c r="F14" s="8" t="s">
        <v>20</v>
      </c>
      <c r="G14" s="7">
        <v>500</v>
      </c>
      <c r="H14" s="7">
        <f>G14*E14</f>
        <v>305</v>
      </c>
      <c r="I14" s="7">
        <v>330</v>
      </c>
      <c r="J14" s="5">
        <f>IF(I14/H14&gt;=100,100,IF(I14/H14&lt;100,I14/H14))</f>
        <v>1.0819672131147542</v>
      </c>
      <c r="K14" s="1"/>
      <c r="L14" s="1"/>
      <c r="M14" s="1"/>
      <c r="N14" s="1"/>
      <c r="O14" s="1"/>
      <c r="P14" s="1"/>
    </row>
    <row r="15" spans="1:16" ht="54" customHeight="1" x14ac:dyDescent="0.2">
      <c r="A15" s="23"/>
      <c r="B15" s="43" t="s">
        <v>3</v>
      </c>
      <c r="C15" s="9" t="s">
        <v>56</v>
      </c>
      <c r="D15" s="9" t="s">
        <v>55</v>
      </c>
      <c r="E15" s="21">
        <v>0.65</v>
      </c>
      <c r="F15" s="8" t="s">
        <v>0</v>
      </c>
      <c r="G15" s="7">
        <v>899</v>
      </c>
      <c r="H15" s="7">
        <f>G15*E15</f>
        <v>584.35</v>
      </c>
      <c r="I15" s="7">
        <v>34</v>
      </c>
      <c r="J15" s="5">
        <f>IF(I15/H15&gt;=100,100,IF(I15/H15&lt;100,I15/H15))</f>
        <v>5.8184307350047058E-2</v>
      </c>
      <c r="K15" s="1"/>
      <c r="L15" s="1"/>
      <c r="M15" s="1"/>
      <c r="N15" s="1"/>
      <c r="O15" s="1"/>
      <c r="P15" s="1"/>
    </row>
    <row r="16" spans="1:16" ht="37.5" customHeight="1" x14ac:dyDescent="0.2">
      <c r="A16" s="23"/>
      <c r="B16" s="52" t="s">
        <v>2</v>
      </c>
      <c r="C16" s="9" t="s">
        <v>54</v>
      </c>
      <c r="D16" s="9" t="s">
        <v>53</v>
      </c>
      <c r="E16" s="5">
        <v>1</v>
      </c>
      <c r="F16" s="11" t="s">
        <v>0</v>
      </c>
      <c r="G16" s="7">
        <v>2</v>
      </c>
      <c r="H16" s="7">
        <f>G16*E16</f>
        <v>2</v>
      </c>
      <c r="I16" s="6">
        <v>2</v>
      </c>
      <c r="J16" s="5">
        <f>IF(I16/H16&gt;=100,100,IF(I16/H16&lt;100,I16/H16))</f>
        <v>1</v>
      </c>
      <c r="K16" s="1"/>
      <c r="L16" s="1"/>
      <c r="M16" s="1"/>
      <c r="N16" s="1"/>
      <c r="O16" s="1"/>
      <c r="P16" s="1"/>
    </row>
    <row r="17" spans="1:16" ht="36" customHeight="1" x14ac:dyDescent="0.2">
      <c r="A17" s="23"/>
      <c r="B17" s="51"/>
      <c r="C17" s="9"/>
      <c r="D17" s="9" t="s">
        <v>52</v>
      </c>
      <c r="E17" s="5">
        <v>1</v>
      </c>
      <c r="F17" s="11" t="s">
        <v>0</v>
      </c>
      <c r="G17" s="7">
        <v>2</v>
      </c>
      <c r="H17" s="7">
        <f>G17*E17</f>
        <v>2</v>
      </c>
      <c r="I17" s="6">
        <v>2</v>
      </c>
      <c r="J17" s="5">
        <f>IF(I17/H17&gt;=100,100,IF(I17/H17&lt;100,I17/H17))</f>
        <v>1</v>
      </c>
      <c r="K17" s="1"/>
      <c r="L17" s="1"/>
      <c r="M17" s="1"/>
      <c r="N17" s="1"/>
      <c r="O17" s="1"/>
      <c r="P17" s="1"/>
    </row>
    <row r="18" spans="1:16" ht="54.75" customHeight="1" x14ac:dyDescent="0.2">
      <c r="A18" s="23"/>
      <c r="B18" s="51"/>
      <c r="C18" s="9"/>
      <c r="D18" s="9" t="s">
        <v>51</v>
      </c>
      <c r="E18" s="5">
        <v>0.95</v>
      </c>
      <c r="F18" s="11" t="s">
        <v>0</v>
      </c>
      <c r="G18" s="7">
        <v>5</v>
      </c>
      <c r="H18" s="7">
        <f>G18*E18</f>
        <v>4.75</v>
      </c>
      <c r="I18" s="6">
        <v>5</v>
      </c>
      <c r="J18" s="5">
        <f>IF(I18/H18&gt;=100,100,IF(I18/H18&lt;100,I18/H18))</f>
        <v>1.0526315789473684</v>
      </c>
      <c r="K18" s="1"/>
      <c r="L18" s="1"/>
      <c r="M18" s="1"/>
      <c r="N18" s="1"/>
      <c r="O18" s="1"/>
      <c r="P18" s="1"/>
    </row>
    <row r="19" spans="1:16" ht="27" customHeight="1" x14ac:dyDescent="0.2">
      <c r="A19" s="32" t="s">
        <v>50</v>
      </c>
      <c r="B19" s="47"/>
      <c r="C19" s="47"/>
      <c r="D19" s="28"/>
      <c r="E19" s="31"/>
      <c r="F19" s="41"/>
      <c r="G19" s="27"/>
      <c r="H19" s="27"/>
      <c r="I19" s="27"/>
      <c r="J19" s="26" t="e">
        <f>SUM(J20:J28)/9</f>
        <v>#DIV/0!</v>
      </c>
      <c r="K19" s="1"/>
      <c r="L19" s="1"/>
      <c r="M19" s="1"/>
      <c r="N19" s="1"/>
      <c r="O19" s="1"/>
      <c r="P19" s="1"/>
    </row>
    <row r="20" spans="1:16" ht="35.25" customHeight="1" x14ac:dyDescent="0.2">
      <c r="A20" s="23"/>
      <c r="B20" s="43" t="s">
        <v>5</v>
      </c>
      <c r="C20" s="8" t="s">
        <v>49</v>
      </c>
      <c r="D20" s="11" t="s">
        <v>48</v>
      </c>
      <c r="E20" s="13">
        <v>0.73</v>
      </c>
      <c r="F20" s="11" t="s">
        <v>47</v>
      </c>
      <c r="G20" s="7">
        <v>600</v>
      </c>
      <c r="H20" s="7">
        <f>G20*E20</f>
        <v>438</v>
      </c>
      <c r="I20" s="7">
        <v>478</v>
      </c>
      <c r="J20" s="5">
        <f>IF(I20/H20&gt;=100,100,IF(I20/H20&lt;100,I20/H20))</f>
        <v>1.091324200913242</v>
      </c>
      <c r="K20" s="1"/>
      <c r="L20" s="1"/>
      <c r="M20" s="1"/>
      <c r="N20" s="1"/>
      <c r="O20" s="1"/>
      <c r="P20" s="1"/>
    </row>
    <row r="21" spans="1:16" ht="36" customHeight="1" x14ac:dyDescent="0.2">
      <c r="A21" s="23"/>
      <c r="B21" s="44"/>
      <c r="C21" s="14"/>
      <c r="D21" s="9" t="s">
        <v>46</v>
      </c>
      <c r="E21" s="13">
        <v>1</v>
      </c>
      <c r="F21" s="8" t="s">
        <v>45</v>
      </c>
      <c r="G21" s="7">
        <v>2995</v>
      </c>
      <c r="H21" s="7">
        <f>G21*E21</f>
        <v>2995</v>
      </c>
      <c r="I21" s="7">
        <v>3381</v>
      </c>
      <c r="J21" s="5">
        <f>IF(I21/H21&gt;=100,100,IF(I21/H21&lt;100,I21/H21))</f>
        <v>1.128881469115192</v>
      </c>
      <c r="K21" s="1"/>
      <c r="L21" s="1"/>
      <c r="M21" s="1"/>
      <c r="N21" s="1"/>
      <c r="O21" s="1"/>
      <c r="P21" s="1"/>
    </row>
    <row r="22" spans="1:16" ht="37.5" customHeight="1" x14ac:dyDescent="0.2">
      <c r="A22" s="23"/>
      <c r="B22" s="44"/>
      <c r="C22" s="14"/>
      <c r="D22" s="9" t="s">
        <v>44</v>
      </c>
      <c r="E22" s="13">
        <v>0.91</v>
      </c>
      <c r="F22" s="11" t="s">
        <v>42</v>
      </c>
      <c r="G22" s="50">
        <v>1532</v>
      </c>
      <c r="H22" s="50">
        <f>G22*E22</f>
        <v>1394.1200000000001</v>
      </c>
      <c r="I22" s="50">
        <v>3078</v>
      </c>
      <c r="J22" s="5">
        <f>IF(I22/H22&gt;=100,100,IF(I22/H22&lt;100,I22/H22))</f>
        <v>2.2078443749462022</v>
      </c>
      <c r="K22" s="1"/>
      <c r="L22" s="1"/>
      <c r="M22" s="1"/>
      <c r="N22" s="1"/>
      <c r="O22" s="1"/>
      <c r="P22" s="1"/>
    </row>
    <row r="23" spans="1:16" ht="36" customHeight="1" x14ac:dyDescent="0.2">
      <c r="A23" s="23"/>
      <c r="B23" s="44"/>
      <c r="C23" s="14"/>
      <c r="D23" s="9" t="s">
        <v>43</v>
      </c>
      <c r="E23" s="13">
        <v>0.65</v>
      </c>
      <c r="F23" s="11" t="s">
        <v>42</v>
      </c>
      <c r="G23" s="50">
        <v>75</v>
      </c>
      <c r="H23" s="7">
        <f>G23*E23</f>
        <v>48.75</v>
      </c>
      <c r="I23" s="7">
        <v>75</v>
      </c>
      <c r="J23" s="5">
        <f>IF(I23/H23&gt;=100,100,IF(I23/H23&lt;100,I23/H23))</f>
        <v>1.5384615384615385</v>
      </c>
      <c r="K23" s="1"/>
      <c r="L23" s="1"/>
      <c r="M23" s="1"/>
      <c r="N23" s="1"/>
      <c r="O23" s="1"/>
      <c r="P23" s="1"/>
    </row>
    <row r="24" spans="1:16" ht="39" customHeight="1" x14ac:dyDescent="0.2">
      <c r="A24" s="23"/>
      <c r="B24" s="44"/>
      <c r="C24" s="14"/>
      <c r="D24" s="9" t="s">
        <v>41</v>
      </c>
      <c r="E24" s="13">
        <v>0.91</v>
      </c>
      <c r="F24" s="11" t="s">
        <v>40</v>
      </c>
      <c r="G24" s="7">
        <v>0</v>
      </c>
      <c r="H24" s="7">
        <f>G24*E24</f>
        <v>0</v>
      </c>
      <c r="I24" s="7">
        <v>0</v>
      </c>
      <c r="J24" s="5" t="e">
        <f>IF(I24/H24&gt;=100,100,IF(I24/H24&lt;100,I24/H24))</f>
        <v>#DIV/0!</v>
      </c>
      <c r="K24" s="1"/>
      <c r="L24" s="1"/>
      <c r="M24" s="1"/>
      <c r="N24" s="1"/>
      <c r="O24" s="1"/>
      <c r="P24" s="1"/>
    </row>
    <row r="25" spans="1:16" ht="37.5" customHeight="1" x14ac:dyDescent="0.2">
      <c r="A25" s="23"/>
      <c r="B25" s="44"/>
      <c r="C25" s="14"/>
      <c r="D25" s="11" t="s">
        <v>39</v>
      </c>
      <c r="E25" s="13">
        <v>0.5</v>
      </c>
      <c r="F25" s="11" t="s">
        <v>38</v>
      </c>
      <c r="G25" s="7">
        <v>2478</v>
      </c>
      <c r="H25" s="7">
        <f>G25*E25</f>
        <v>1239</v>
      </c>
      <c r="I25" s="7">
        <v>2479</v>
      </c>
      <c r="J25" s="5">
        <f>IF(I25/H25&gt;=100,100,IF(I25/H25&lt;100,I25/H25))</f>
        <v>2.0008071025020175</v>
      </c>
      <c r="K25" s="1"/>
      <c r="L25" s="1"/>
      <c r="M25" s="1"/>
      <c r="N25" s="1"/>
      <c r="O25" s="1"/>
      <c r="P25" s="1"/>
    </row>
    <row r="26" spans="1:16" ht="60" customHeight="1" x14ac:dyDescent="0.2">
      <c r="A26" s="23"/>
      <c r="B26" s="43" t="s">
        <v>3</v>
      </c>
      <c r="C26" s="9" t="s">
        <v>37</v>
      </c>
      <c r="D26" s="9" t="s">
        <v>36</v>
      </c>
      <c r="E26" s="21">
        <v>0.5</v>
      </c>
      <c r="F26" s="8" t="s">
        <v>0</v>
      </c>
      <c r="G26" s="7">
        <v>3408</v>
      </c>
      <c r="H26" s="7">
        <f>G26*E26</f>
        <v>1704</v>
      </c>
      <c r="I26" s="7">
        <v>2005</v>
      </c>
      <c r="J26" s="5">
        <f>IF(I26/H26&gt;=100,100,IF(I26/H26&lt;100,I26/H26))</f>
        <v>1.176643192488263</v>
      </c>
      <c r="K26" s="1"/>
      <c r="L26" s="1"/>
      <c r="M26" s="1"/>
      <c r="N26" s="1"/>
      <c r="O26" s="1"/>
      <c r="P26" s="1"/>
    </row>
    <row r="27" spans="1:16" ht="44.25" customHeight="1" x14ac:dyDescent="0.2">
      <c r="A27" s="23"/>
      <c r="B27" s="43" t="s">
        <v>2</v>
      </c>
      <c r="C27" s="9" t="s">
        <v>35</v>
      </c>
      <c r="D27" s="9" t="s">
        <v>34</v>
      </c>
      <c r="E27" s="21">
        <v>0.8</v>
      </c>
      <c r="F27" s="8" t="s">
        <v>0</v>
      </c>
      <c r="G27" s="7">
        <v>917</v>
      </c>
      <c r="H27" s="7">
        <f>G27*E27</f>
        <v>733.6</v>
      </c>
      <c r="I27" s="7">
        <v>18</v>
      </c>
      <c r="J27" s="5">
        <f>IF(I27/H27&gt;=100,100,IF(I27/H27&lt;100,I27/H27))</f>
        <v>2.4536532170119956E-2</v>
      </c>
      <c r="K27" s="1"/>
      <c r="L27" s="1"/>
      <c r="M27" s="1"/>
      <c r="N27" s="1"/>
      <c r="O27" s="1"/>
      <c r="P27" s="1"/>
    </row>
    <row r="28" spans="1:16" ht="43.5" customHeight="1" x14ac:dyDescent="0.2">
      <c r="A28" s="23"/>
      <c r="B28" s="10" t="s">
        <v>1</v>
      </c>
      <c r="C28" s="12" t="s">
        <v>4</v>
      </c>
      <c r="D28" s="9" t="s">
        <v>33</v>
      </c>
      <c r="E28" s="13">
        <v>0.5</v>
      </c>
      <c r="F28" s="8" t="s">
        <v>0</v>
      </c>
      <c r="G28" s="7">
        <v>917</v>
      </c>
      <c r="H28" s="7">
        <f>G28*E28</f>
        <v>458.5</v>
      </c>
      <c r="I28" s="7">
        <v>0</v>
      </c>
      <c r="J28" s="5">
        <f>IF(I28/H28&gt;=100,100,IF(I28/H28&lt;100,I28/H28))</f>
        <v>0</v>
      </c>
      <c r="K28" s="1"/>
      <c r="L28" s="1"/>
      <c r="M28" s="1"/>
      <c r="N28" s="1"/>
      <c r="O28" s="1"/>
      <c r="P28" s="1"/>
    </row>
    <row r="29" spans="1:16" ht="27" customHeight="1" x14ac:dyDescent="0.2">
      <c r="A29" s="32" t="s">
        <v>32</v>
      </c>
      <c r="B29" s="47"/>
      <c r="C29" s="47"/>
      <c r="D29" s="28"/>
      <c r="E29" s="31"/>
      <c r="F29" s="41"/>
      <c r="G29" s="27"/>
      <c r="H29" s="27"/>
      <c r="I29" s="27"/>
      <c r="J29" s="26" t="e">
        <f>SUM(J30:J34)/5</f>
        <v>#DIV/0!</v>
      </c>
      <c r="K29" s="1"/>
      <c r="L29" s="1"/>
      <c r="M29" s="1"/>
      <c r="N29" s="1"/>
      <c r="O29" s="1"/>
      <c r="P29" s="1"/>
    </row>
    <row r="30" spans="1:16" ht="39" customHeight="1" x14ac:dyDescent="0.2">
      <c r="A30" s="8"/>
      <c r="B30" s="10" t="s">
        <v>5</v>
      </c>
      <c r="C30" s="11" t="s">
        <v>31</v>
      </c>
      <c r="D30" s="11" t="s">
        <v>30</v>
      </c>
      <c r="E30" s="13">
        <v>1</v>
      </c>
      <c r="F30" s="15" t="s">
        <v>0</v>
      </c>
      <c r="G30" s="7">
        <v>0</v>
      </c>
      <c r="H30" s="7">
        <f>G30*E30</f>
        <v>0</v>
      </c>
      <c r="I30" s="7">
        <v>0</v>
      </c>
      <c r="J30" s="5" t="e">
        <f>IF(I30/H30&gt;=100,100,IF(I30/H30&lt;100,I30/H30))</f>
        <v>#DIV/0!</v>
      </c>
      <c r="K30" s="1"/>
      <c r="L30" s="1"/>
      <c r="M30" s="1"/>
      <c r="N30" s="1"/>
      <c r="O30" s="1"/>
      <c r="P30" s="1"/>
    </row>
    <row r="31" spans="1:16" ht="38.25" customHeight="1" x14ac:dyDescent="0.2">
      <c r="A31" s="49"/>
      <c r="B31" s="20" t="s">
        <v>3</v>
      </c>
      <c r="C31" s="11" t="s">
        <v>29</v>
      </c>
      <c r="D31" s="9" t="s">
        <v>28</v>
      </c>
      <c r="E31" s="13">
        <v>1</v>
      </c>
      <c r="F31" s="11" t="s">
        <v>0</v>
      </c>
      <c r="G31" s="7">
        <v>85</v>
      </c>
      <c r="H31" s="7">
        <f>G31*E31</f>
        <v>85</v>
      </c>
      <c r="I31" s="7">
        <v>199</v>
      </c>
      <c r="J31" s="5">
        <f>IF(I31/H31&gt;=100,100,IF(I31/H31&lt;100,I31/H31))</f>
        <v>2.3411764705882354</v>
      </c>
      <c r="K31" s="48"/>
      <c r="L31" s="48"/>
      <c r="M31" s="48"/>
      <c r="N31" s="48"/>
      <c r="O31" s="48"/>
      <c r="P31" s="48"/>
    </row>
    <row r="32" spans="1:16" ht="39" customHeight="1" x14ac:dyDescent="0.2">
      <c r="A32" s="8"/>
      <c r="B32" s="10"/>
      <c r="C32" s="44"/>
      <c r="D32" s="9" t="s">
        <v>27</v>
      </c>
      <c r="E32" s="13">
        <v>1</v>
      </c>
      <c r="F32" s="11" t="s">
        <v>0</v>
      </c>
      <c r="G32" s="7">
        <v>85</v>
      </c>
      <c r="H32" s="7">
        <f>G32*E32</f>
        <v>85</v>
      </c>
      <c r="I32" s="7">
        <v>199</v>
      </c>
      <c r="J32" s="5">
        <f>IF(I32/H32&gt;=100,100,IF(I32/H32&lt;100,I32/H32))</f>
        <v>2.3411764705882354</v>
      </c>
      <c r="K32" s="1"/>
      <c r="L32" s="1"/>
      <c r="M32" s="1"/>
      <c r="N32" s="1"/>
      <c r="O32" s="1"/>
      <c r="P32" s="1"/>
    </row>
    <row r="33" spans="1:16" ht="43.5" customHeight="1" x14ac:dyDescent="0.2">
      <c r="A33" s="8"/>
      <c r="B33" s="10"/>
      <c r="C33" s="44"/>
      <c r="D33" s="9" t="s">
        <v>26</v>
      </c>
      <c r="E33" s="13">
        <v>1</v>
      </c>
      <c r="F33" s="11" t="s">
        <v>0</v>
      </c>
      <c r="G33" s="7">
        <v>8</v>
      </c>
      <c r="H33" s="7">
        <f>G33*E33</f>
        <v>8</v>
      </c>
      <c r="I33" s="7">
        <v>8</v>
      </c>
      <c r="J33" s="5">
        <f>IF(I33/H33&gt;=100,100,IF(I33/H33&lt;100,I33/H33))</f>
        <v>1</v>
      </c>
      <c r="K33" s="1"/>
      <c r="L33" s="1"/>
      <c r="M33" s="1"/>
      <c r="N33" s="1"/>
      <c r="O33" s="1"/>
      <c r="P33" s="1"/>
    </row>
    <row r="34" spans="1:16" ht="39" customHeight="1" x14ac:dyDescent="0.2">
      <c r="A34" s="8"/>
      <c r="B34" s="10" t="s">
        <v>2</v>
      </c>
      <c r="C34" s="11" t="s">
        <v>25</v>
      </c>
      <c r="D34" s="9" t="s">
        <v>24</v>
      </c>
      <c r="E34" s="13">
        <v>0.75</v>
      </c>
      <c r="F34" s="11" t="s">
        <v>0</v>
      </c>
      <c r="G34" s="7">
        <v>205</v>
      </c>
      <c r="H34" s="7">
        <f>G34*E34</f>
        <v>153.75</v>
      </c>
      <c r="I34" s="7">
        <f>96+37</f>
        <v>133</v>
      </c>
      <c r="J34" s="5">
        <f>IF(I34/H34&gt;=100,100,IF(I34/H34&lt;100,I34/H34))</f>
        <v>0.86504065040650402</v>
      </c>
      <c r="K34" s="1"/>
      <c r="L34" s="1"/>
      <c r="M34" s="1"/>
      <c r="N34" s="1"/>
      <c r="O34" s="1"/>
      <c r="P34" s="1"/>
    </row>
    <row r="35" spans="1:16" ht="24" customHeight="1" x14ac:dyDescent="0.2">
      <c r="A35" s="32" t="s">
        <v>23</v>
      </c>
      <c r="B35" s="47"/>
      <c r="C35" s="47"/>
      <c r="D35" s="28"/>
      <c r="E35" s="47"/>
      <c r="F35" s="46"/>
      <c r="G35" s="45"/>
      <c r="H35" s="45"/>
      <c r="I35" s="27"/>
      <c r="J35" s="29">
        <f>SUM(J36:J37)/2</f>
        <v>1.0905848713480402</v>
      </c>
    </row>
    <row r="36" spans="1:16" ht="63.75" customHeight="1" x14ac:dyDescent="0.2">
      <c r="A36" s="44"/>
      <c r="B36" s="43" t="s">
        <v>5</v>
      </c>
      <c r="C36" s="14" t="s">
        <v>22</v>
      </c>
      <c r="D36" s="42" t="s">
        <v>21</v>
      </c>
      <c r="E36" s="13">
        <v>0.95</v>
      </c>
      <c r="F36" s="8" t="s">
        <v>20</v>
      </c>
      <c r="G36" s="6">
        <v>899</v>
      </c>
      <c r="H36" s="7">
        <f>G36*E36</f>
        <v>854.05</v>
      </c>
      <c r="I36" s="7">
        <v>884</v>
      </c>
      <c r="J36" s="5">
        <f>IF(I36/H36&gt;=100,100,IF(I36/H36&lt;100,I36/H36))</f>
        <v>1.0350682044376793</v>
      </c>
    </row>
    <row r="37" spans="1:16" ht="45" customHeight="1" x14ac:dyDescent="0.2">
      <c r="A37" s="8"/>
      <c r="B37" s="10" t="s">
        <v>3</v>
      </c>
      <c r="C37" s="11" t="s">
        <v>19</v>
      </c>
      <c r="D37" s="11" t="s">
        <v>18</v>
      </c>
      <c r="E37" s="13">
        <v>0.85</v>
      </c>
      <c r="F37" s="8" t="s">
        <v>17</v>
      </c>
      <c r="G37" s="6">
        <v>891</v>
      </c>
      <c r="H37" s="7">
        <f>G37*E37</f>
        <v>757.35</v>
      </c>
      <c r="I37" s="7">
        <v>868</v>
      </c>
      <c r="J37" s="5">
        <f>IF(I37/H37&gt;=100,100,IF(I37/H37&lt;100,I37/H37))</f>
        <v>1.146101538258401</v>
      </c>
      <c r="K37" s="1"/>
      <c r="L37" s="1"/>
      <c r="M37" s="1"/>
      <c r="N37" s="1"/>
      <c r="O37" s="1"/>
      <c r="P37" s="1"/>
    </row>
    <row r="38" spans="1:16" ht="24" customHeight="1" x14ac:dyDescent="0.2">
      <c r="A38" s="23" t="s">
        <v>16</v>
      </c>
      <c r="B38" s="31"/>
      <c r="C38" s="30"/>
      <c r="D38" s="28"/>
      <c r="E38" s="31"/>
      <c r="F38" s="41"/>
      <c r="G38" s="27"/>
      <c r="H38" s="27"/>
      <c r="I38" s="27"/>
      <c r="J38" s="26">
        <f>SUM(J39:J41)/3</f>
        <v>0</v>
      </c>
      <c r="K38" s="1"/>
      <c r="L38" s="1"/>
      <c r="M38" s="1"/>
      <c r="N38" s="1"/>
      <c r="O38" s="1"/>
      <c r="P38" s="1"/>
    </row>
    <row r="39" spans="1:16" ht="23.25" customHeight="1" x14ac:dyDescent="0.2">
      <c r="A39" s="8"/>
      <c r="B39" s="39" t="s">
        <v>5</v>
      </c>
      <c r="C39" s="38" t="s">
        <v>15</v>
      </c>
      <c r="D39" s="36" t="s">
        <v>14</v>
      </c>
      <c r="E39" s="39" t="s">
        <v>13</v>
      </c>
      <c r="F39" s="36" t="s">
        <v>10</v>
      </c>
      <c r="G39" s="35">
        <v>2739</v>
      </c>
      <c r="H39" s="35">
        <f>E39*G39</f>
        <v>514.93200000000002</v>
      </c>
      <c r="I39" s="35">
        <v>251</v>
      </c>
      <c r="J39" s="34" t="str">
        <f>IF(I39/H39*100%&lt;=2.5%,"100%",IF(I39/H39*100%&lt;=10%,"90%",IF(I39/H39*100%&lt;=20%,"80%",IF(I39/H39*100%&lt;30%,"70,1%",IF(I39/H39*100%&gt;=30%,"70%")))))</f>
        <v>70%</v>
      </c>
      <c r="K39" s="33" t="s">
        <v>9</v>
      </c>
      <c r="L39" s="1"/>
      <c r="M39" s="1"/>
      <c r="N39" s="1"/>
      <c r="O39" s="1"/>
      <c r="P39" s="1"/>
    </row>
    <row r="40" spans="1:16" ht="21" customHeight="1" x14ac:dyDescent="0.2">
      <c r="A40" s="8"/>
      <c r="B40" s="40"/>
      <c r="C40" s="38"/>
      <c r="D40" s="36" t="s">
        <v>12</v>
      </c>
      <c r="E40" s="37">
        <v>0.15</v>
      </c>
      <c r="F40" s="36" t="s">
        <v>10</v>
      </c>
      <c r="G40" s="35">
        <v>2739</v>
      </c>
      <c r="H40" s="35">
        <f>E40*G40</f>
        <v>410.84999999999997</v>
      </c>
      <c r="I40" s="35">
        <v>290</v>
      </c>
      <c r="J40" s="34" t="str">
        <f>IF(I40/H40*100%&lt;=2.5%,"100%",IF(I40/H40*100%&lt;=10%,"90%",IF(I40/H40*100%&lt;=20%,"80%",IF(I40/H40*100%&lt;30%,"70,1%",IF(I40/H40*100%&gt;=30%,"70%")))))</f>
        <v>70%</v>
      </c>
      <c r="K40" s="33" t="s">
        <v>9</v>
      </c>
      <c r="L40" s="1"/>
      <c r="M40" s="1"/>
      <c r="N40" s="1"/>
      <c r="O40" s="1"/>
      <c r="P40" s="1"/>
    </row>
    <row r="41" spans="1:16" ht="21" customHeight="1" x14ac:dyDescent="0.2">
      <c r="A41" s="8"/>
      <c r="B41" s="39"/>
      <c r="C41" s="38"/>
      <c r="D41" s="36" t="s">
        <v>11</v>
      </c>
      <c r="E41" s="37">
        <v>0.08</v>
      </c>
      <c r="F41" s="36" t="s">
        <v>10</v>
      </c>
      <c r="G41" s="35">
        <v>2739</v>
      </c>
      <c r="H41" s="35">
        <f>E41*G41</f>
        <v>219.12</v>
      </c>
      <c r="I41" s="35">
        <v>85</v>
      </c>
      <c r="J41" s="34" t="str">
        <f>IF(I41/H41*100%&lt;=2.5%,"100%",IF(I41/H41*100%&lt;=10%,"90%",IF(I41/H41*100%&lt;=20%,"80%",IF(I41/H41*100%&lt;30%,"70,1%",IF(I41/H41*100%&gt;=30%,"70%")))))</f>
        <v>70%</v>
      </c>
      <c r="K41" s="33" t="s">
        <v>9</v>
      </c>
      <c r="L41" s="1"/>
      <c r="M41" s="1"/>
      <c r="N41" s="1"/>
      <c r="O41" s="1"/>
      <c r="P41" s="1"/>
    </row>
    <row r="42" spans="1:16" ht="25.5" customHeight="1" x14ac:dyDescent="0.2">
      <c r="A42" s="32" t="s">
        <v>8</v>
      </c>
      <c r="B42" s="31"/>
      <c r="C42" s="30"/>
      <c r="D42" s="28"/>
      <c r="E42" s="29"/>
      <c r="F42" s="28"/>
      <c r="G42" s="27"/>
      <c r="H42" s="27"/>
      <c r="I42" s="27"/>
      <c r="J42" s="26">
        <f>SUM(J43)/1</f>
        <v>1.545893719806763</v>
      </c>
      <c r="K42" s="1"/>
      <c r="L42" s="1"/>
      <c r="M42" s="1"/>
      <c r="N42" s="1"/>
      <c r="O42" s="1"/>
      <c r="P42" s="1"/>
    </row>
    <row r="43" spans="1:16" ht="50.25" customHeight="1" x14ac:dyDescent="0.2">
      <c r="A43" s="8"/>
      <c r="B43" s="10" t="s">
        <v>5</v>
      </c>
      <c r="C43" s="9" t="s">
        <v>7</v>
      </c>
      <c r="D43" s="9" t="s">
        <v>6</v>
      </c>
      <c r="E43" s="13">
        <v>0.1</v>
      </c>
      <c r="F43" s="8" t="s">
        <v>0</v>
      </c>
      <c r="G43" s="25">
        <v>207</v>
      </c>
      <c r="H43" s="7">
        <f>G43*E43</f>
        <v>20.700000000000003</v>
      </c>
      <c r="I43" s="24">
        <v>32</v>
      </c>
      <c r="J43" s="13">
        <f>IF(I43/H43&gt;=100,100,IF(I43/H43&lt;100,I43/H43))</f>
        <v>1.545893719806763</v>
      </c>
      <c r="K43" s="1"/>
      <c r="L43" s="1"/>
      <c r="M43" s="1"/>
      <c r="N43" s="1"/>
      <c r="O43" s="1"/>
      <c r="P43" s="1"/>
    </row>
    <row r="44" spans="1:16" ht="15.75" customHeight="1" x14ac:dyDescent="0.2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15.75" customHeight="1" x14ac:dyDescent="0.2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15.75" customHeight="1" x14ac:dyDescent="0.2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15.75" customHeight="1" x14ac:dyDescent="0.2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15.75" customHeight="1" x14ac:dyDescent="0.2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15.75" customHeight="1" x14ac:dyDescent="0.2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15.75" customHeight="1" x14ac:dyDescent="0.2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customHeight="1" x14ac:dyDescent="0.2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15.75" customHeight="1" x14ac:dyDescent="0.2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customHeight="1" x14ac:dyDescent="0.2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15.75" customHeight="1" x14ac:dyDescent="0.2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15.75" customHeight="1" x14ac:dyDescent="0.2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15.75" customHeight="1" x14ac:dyDescent="0.2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15.75" customHeight="1" x14ac:dyDescent="0.2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15.75" customHeight="1" x14ac:dyDescent="0.2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15.75" customHeight="1" x14ac:dyDescent="0.2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15.75" customHeight="1" x14ac:dyDescent="0.2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15.75" customHeight="1" x14ac:dyDescent="0.2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15.75" customHeight="1" x14ac:dyDescent="0.2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15.75" customHeight="1" x14ac:dyDescent="0.2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15.75" customHeight="1" x14ac:dyDescent="0.2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15.75" customHeight="1" x14ac:dyDescent="0.2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15.75" customHeight="1" x14ac:dyDescent="0.2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15.75" customHeight="1" x14ac:dyDescent="0.2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15.75" customHeight="1" x14ac:dyDescent="0.2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15.75" customHeight="1" x14ac:dyDescent="0.2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15.75" customHeight="1" x14ac:dyDescent="0.2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15.75" customHeight="1" x14ac:dyDescent="0.2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15.75" customHeight="1" x14ac:dyDescent="0.2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15.75" customHeight="1" x14ac:dyDescent="0.2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15.75" customHeight="1" x14ac:dyDescent="0.2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15.75" customHeight="1" x14ac:dyDescent="0.2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15.75" customHeight="1" x14ac:dyDescent="0.2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15.75" customHeight="1" x14ac:dyDescent="0.2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15.75" customHeight="1" x14ac:dyDescent="0.2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15.75" customHeight="1" x14ac:dyDescent="0.2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15.75" customHeight="1" x14ac:dyDescent="0.2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15.75" customHeight="1" x14ac:dyDescent="0.2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15.75" customHeight="1" x14ac:dyDescent="0.2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15.75" customHeight="1" x14ac:dyDescent="0.2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15.75" customHeight="1" x14ac:dyDescent="0.2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15.75" customHeight="1" x14ac:dyDescent="0.2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15.75" customHeight="1" x14ac:dyDescent="0.2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15.75" customHeight="1" x14ac:dyDescent="0.2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15.75" customHeight="1" x14ac:dyDescent="0.2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15.75" customHeight="1" x14ac:dyDescent="0.2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15.75" customHeight="1" x14ac:dyDescent="0.2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15.75" customHeight="1" x14ac:dyDescent="0.2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15.75" customHeight="1" x14ac:dyDescent="0.2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15.75" customHeight="1" x14ac:dyDescent="0.2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15.75" customHeight="1" x14ac:dyDescent="0.2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15.75" customHeight="1" x14ac:dyDescent="0.2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15.75" customHeight="1" x14ac:dyDescent="0.2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15.75" customHeight="1" x14ac:dyDescent="0.2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15.75" customHeight="1" x14ac:dyDescent="0.2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15.75" customHeight="1" x14ac:dyDescent="0.2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15.75" customHeight="1" x14ac:dyDescent="0.2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15.75" customHeight="1" x14ac:dyDescent="0.2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15.75" customHeight="1" x14ac:dyDescent="0.2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15.75" customHeight="1" x14ac:dyDescent="0.2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15.75" customHeight="1" x14ac:dyDescent="0.2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15.75" customHeight="1" x14ac:dyDescent="0.2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15.75" customHeight="1" x14ac:dyDescent="0.2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15.75" customHeight="1" x14ac:dyDescent="0.2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15.75" customHeight="1" x14ac:dyDescent="0.2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15.75" customHeight="1" x14ac:dyDescent="0.2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15.75" customHeight="1" x14ac:dyDescent="0.2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15.75" customHeight="1" x14ac:dyDescent="0.2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15.75" customHeight="1" x14ac:dyDescent="0.2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15.75" customHeight="1" x14ac:dyDescent="0.2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15.75" customHeight="1" x14ac:dyDescent="0.2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15.75" customHeight="1" x14ac:dyDescent="0.2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15.75" customHeight="1" x14ac:dyDescent="0.2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15.75" customHeight="1" x14ac:dyDescent="0.2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15.75" customHeight="1" x14ac:dyDescent="0.2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15.75" customHeight="1" x14ac:dyDescent="0.2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15.75" customHeight="1" x14ac:dyDescent="0.2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15.75" customHeight="1" x14ac:dyDescent="0.2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15.75" customHeight="1" x14ac:dyDescent="0.2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15.75" customHeight="1" x14ac:dyDescent="0.2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15.75" customHeight="1" x14ac:dyDescent="0.2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15.75" customHeight="1" x14ac:dyDescent="0.2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15.75" customHeight="1" x14ac:dyDescent="0.2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15.75" customHeight="1" x14ac:dyDescent="0.2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15.75" customHeight="1" x14ac:dyDescent="0.2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15.75" customHeight="1" x14ac:dyDescent="0.2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15.75" customHeight="1" x14ac:dyDescent="0.2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15.75" customHeight="1" x14ac:dyDescent="0.2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15.75" customHeight="1" x14ac:dyDescent="0.2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15.75" customHeight="1" x14ac:dyDescent="0.2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15.75" customHeight="1" x14ac:dyDescent="0.2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15.75" customHeight="1" x14ac:dyDescent="0.2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15.75" customHeight="1" x14ac:dyDescent="0.2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15.75" customHeight="1" x14ac:dyDescent="0.2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15.75" customHeight="1" x14ac:dyDescent="0.2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15.75" customHeight="1" x14ac:dyDescent="0.2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15.75" customHeight="1" x14ac:dyDescent="0.2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15.75" customHeight="1" x14ac:dyDescent="0.2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15.75" customHeight="1" x14ac:dyDescent="0.2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15.75" customHeight="1" x14ac:dyDescent="0.2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15.75" customHeight="1" x14ac:dyDescent="0.2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15.75" customHeight="1" x14ac:dyDescent="0.2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15.75" customHeight="1" x14ac:dyDescent="0.2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15.75" customHeight="1" x14ac:dyDescent="0.2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15.75" customHeight="1" x14ac:dyDescent="0.2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15.75" customHeight="1" x14ac:dyDescent="0.2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15.75" customHeight="1" x14ac:dyDescent="0.2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15.75" customHeight="1" x14ac:dyDescent="0.2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15.75" customHeight="1" x14ac:dyDescent="0.2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15.75" customHeight="1" x14ac:dyDescent="0.2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15.75" customHeight="1" x14ac:dyDescent="0.2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15.75" customHeight="1" x14ac:dyDescent="0.2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15.75" customHeight="1" x14ac:dyDescent="0.2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15.75" customHeight="1" x14ac:dyDescent="0.2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15.75" customHeight="1" x14ac:dyDescent="0.2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15.75" customHeight="1" x14ac:dyDescent="0.2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15.75" customHeight="1" x14ac:dyDescent="0.2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15.75" customHeight="1" x14ac:dyDescent="0.2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15.75" customHeight="1" x14ac:dyDescent="0.2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15.75" customHeight="1" x14ac:dyDescent="0.2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15.75" customHeight="1" x14ac:dyDescent="0.2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15.75" customHeight="1" x14ac:dyDescent="0.2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15.75" customHeight="1" x14ac:dyDescent="0.2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15.75" customHeight="1" x14ac:dyDescent="0.2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15.75" customHeight="1" x14ac:dyDescent="0.2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15.75" customHeight="1" x14ac:dyDescent="0.2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15.75" customHeight="1" x14ac:dyDescent="0.2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15.75" customHeight="1" x14ac:dyDescent="0.2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15.75" customHeight="1" x14ac:dyDescent="0.2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15.75" customHeight="1" x14ac:dyDescent="0.2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15.75" customHeight="1" x14ac:dyDescent="0.2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15.75" customHeight="1" x14ac:dyDescent="0.2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15.75" customHeight="1" x14ac:dyDescent="0.2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15.75" customHeight="1" x14ac:dyDescent="0.2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15.75" customHeight="1" x14ac:dyDescent="0.2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15.75" customHeight="1" x14ac:dyDescent="0.2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15.75" customHeight="1" x14ac:dyDescent="0.2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15.75" customHeight="1" x14ac:dyDescent="0.2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15.75" customHeight="1" x14ac:dyDescent="0.2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15.75" customHeight="1" x14ac:dyDescent="0.2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15.75" customHeight="1" x14ac:dyDescent="0.2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15.75" customHeight="1" x14ac:dyDescent="0.2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15.75" customHeight="1" x14ac:dyDescent="0.2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15.75" customHeight="1" x14ac:dyDescent="0.2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15.75" customHeight="1" x14ac:dyDescent="0.2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15.75" customHeight="1" x14ac:dyDescent="0.2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15.75" customHeight="1" x14ac:dyDescent="0.2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15.75" customHeight="1" x14ac:dyDescent="0.2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15.75" customHeight="1" x14ac:dyDescent="0.2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15.75" customHeight="1" x14ac:dyDescent="0.2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15.75" customHeight="1" x14ac:dyDescent="0.2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15.75" customHeight="1" x14ac:dyDescent="0.2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15.75" customHeight="1" x14ac:dyDescent="0.2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15.75" customHeight="1" x14ac:dyDescent="0.2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15.75" customHeight="1" x14ac:dyDescent="0.2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5.75" customHeight="1" x14ac:dyDescent="0.2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5.75" customHeight="1" x14ac:dyDescent="0.2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5.75" customHeight="1" x14ac:dyDescent="0.2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5.75" customHeight="1" x14ac:dyDescent="0.2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5.75" customHeight="1" x14ac:dyDescent="0.2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5.75" customHeight="1" x14ac:dyDescent="0.2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5.75" customHeight="1" x14ac:dyDescent="0.2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5.75" customHeight="1" x14ac:dyDescent="0.2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5.75" customHeight="1" x14ac:dyDescent="0.2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5.75" customHeight="1" x14ac:dyDescent="0.2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5.75" customHeight="1" x14ac:dyDescent="0.2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5.75" customHeight="1" x14ac:dyDescent="0.2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5.75" customHeight="1" x14ac:dyDescent="0.2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5.75" customHeight="1" x14ac:dyDescent="0.2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5.75" customHeight="1" x14ac:dyDescent="0.2"/>
    <row r="214" spans="1:16" ht="15.75" customHeight="1" x14ac:dyDescent="0.2"/>
    <row r="215" spans="1:16" ht="15.75" customHeight="1" x14ac:dyDescent="0.2"/>
    <row r="216" spans="1:16" ht="15.75" customHeight="1" x14ac:dyDescent="0.2"/>
    <row r="217" spans="1:16" ht="15.75" customHeight="1" x14ac:dyDescent="0.2"/>
    <row r="218" spans="1:16" ht="15.75" customHeight="1" x14ac:dyDescent="0.2"/>
    <row r="219" spans="1:16" ht="15.75" customHeight="1" x14ac:dyDescent="0.2"/>
    <row r="220" spans="1:16" ht="15.75" customHeight="1" x14ac:dyDescent="0.2"/>
    <row r="221" spans="1:16" ht="15.75" customHeight="1" x14ac:dyDescent="0.2"/>
    <row r="222" spans="1:16" ht="15.75" customHeight="1" x14ac:dyDescent="0.2"/>
    <row r="223" spans="1:16" ht="15.75" customHeight="1" x14ac:dyDescent="0.2"/>
    <row r="224" spans="1:1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</sheetData>
  <mergeCells count="13">
    <mergeCell ref="J5:J6"/>
    <mergeCell ref="F5:F6"/>
    <mergeCell ref="G5:G6"/>
    <mergeCell ref="H5:H6"/>
    <mergeCell ref="I5:I6"/>
    <mergeCell ref="B5:C6"/>
    <mergeCell ref="B7:C7"/>
    <mergeCell ref="A1:J1"/>
    <mergeCell ref="E2:J2"/>
    <mergeCell ref="A3:J3"/>
    <mergeCell ref="A5:A6"/>
    <mergeCell ref="D5:D6"/>
    <mergeCell ref="E5:E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2.KLASTER IBU ANAK 080925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Lely Fauziyah</dc:creator>
  <cp:lastModifiedBy>Lely Fauziyah</cp:lastModifiedBy>
  <dcterms:created xsi:type="dcterms:W3CDTF">2026-01-14T12:15:06Z</dcterms:created>
  <dcterms:modified xsi:type="dcterms:W3CDTF">2026-01-14T12:19:09Z</dcterms:modified>
</cp:coreProperties>
</file>