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jipik\Downloads\PKP\"/>
    </mc:Choice>
  </mc:AlternateContent>
  <xr:revisionPtr revIDLastSave="0" documentId="13_ncr:1_{11190237-D208-4E66-A3B3-B7F597A7544D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2.KLASTER IBU ANAK 080925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0" roundtripDataChecksum="OK5PKuiawm+qz9NRumtEBZ6jKXY6Q3T4YJOqZOBIH2o="/>
    </ext>
  </extLst>
</workbook>
</file>

<file path=xl/calcChain.xml><?xml version="1.0" encoding="utf-8"?>
<calcChain xmlns="http://schemas.openxmlformats.org/spreadsheetml/2006/main">
  <c r="H95" i="2" l="1"/>
  <c r="J95" i="2" s="1"/>
  <c r="H94" i="2"/>
  <c r="J94" i="2" s="1"/>
  <c r="H93" i="2"/>
  <c r="J93" i="2" s="1"/>
  <c r="H92" i="2"/>
  <c r="J92" i="2" s="1"/>
  <c r="H91" i="2"/>
  <c r="J91" i="2" s="1"/>
  <c r="H90" i="2"/>
  <c r="J90" i="2" s="1"/>
  <c r="H89" i="2"/>
  <c r="J89" i="2" s="1"/>
  <c r="H88" i="2"/>
  <c r="J88" i="2" s="1"/>
  <c r="H87" i="2"/>
  <c r="J87" i="2" s="1"/>
  <c r="H85" i="2"/>
  <c r="J85" i="2" s="1"/>
  <c r="H84" i="2"/>
  <c r="J84" i="2" s="1"/>
  <c r="H83" i="2"/>
  <c r="J83" i="2" s="1"/>
  <c r="H82" i="2"/>
  <c r="J82" i="2" s="1"/>
  <c r="H81" i="2"/>
  <c r="J81" i="2" s="1"/>
  <c r="H80" i="2"/>
  <c r="J80" i="2" s="1"/>
  <c r="H79" i="2"/>
  <c r="J79" i="2" s="1"/>
  <c r="H78" i="2"/>
  <c r="J78" i="2" s="1"/>
  <c r="H77" i="2"/>
  <c r="J77" i="2" s="1"/>
  <c r="H76" i="2"/>
  <c r="J76" i="2" s="1"/>
  <c r="H75" i="2"/>
  <c r="J75" i="2" s="1"/>
  <c r="H74" i="2"/>
  <c r="J74" i="2" s="1"/>
  <c r="H73" i="2"/>
  <c r="J73" i="2" s="1"/>
  <c r="H72" i="2"/>
  <c r="J72" i="2" s="1"/>
  <c r="H70" i="2"/>
  <c r="J70" i="2" s="1"/>
  <c r="H69" i="2"/>
  <c r="J69" i="2" s="1"/>
  <c r="H68" i="2"/>
  <c r="J68" i="2" s="1"/>
  <c r="H66" i="2"/>
  <c r="J66" i="2" s="1"/>
  <c r="J65" i="2" s="1"/>
  <c r="J64" i="2"/>
  <c r="H64" i="2"/>
  <c r="J63" i="2"/>
  <c r="H63" i="2"/>
  <c r="J62" i="2"/>
  <c r="H62" i="2"/>
  <c r="H60" i="2"/>
  <c r="J60" i="2" s="1"/>
  <c r="H59" i="2"/>
  <c r="J59" i="2" s="1"/>
  <c r="J58" i="2" s="1"/>
  <c r="H57" i="2"/>
  <c r="J57" i="2" s="1"/>
  <c r="H56" i="2"/>
  <c r="J56" i="2" s="1"/>
  <c r="H55" i="2"/>
  <c r="J55" i="2" s="1"/>
  <c r="H54" i="2"/>
  <c r="J54" i="2" s="1"/>
  <c r="H53" i="2"/>
  <c r="J53" i="2" s="1"/>
  <c r="H51" i="2"/>
  <c r="J51" i="2" s="1"/>
  <c r="H50" i="2"/>
  <c r="J50" i="2" s="1"/>
  <c r="H49" i="2"/>
  <c r="J49" i="2" s="1"/>
  <c r="H48" i="2"/>
  <c r="J48" i="2" s="1"/>
  <c r="H47" i="2"/>
  <c r="J47" i="2" s="1"/>
  <c r="H46" i="2"/>
  <c r="J46" i="2" s="1"/>
  <c r="H45" i="2"/>
  <c r="J45" i="2" s="1"/>
  <c r="H44" i="2"/>
  <c r="J44" i="2" s="1"/>
  <c r="H43" i="2"/>
  <c r="J43" i="2" s="1"/>
  <c r="H41" i="2"/>
  <c r="J41" i="2" s="1"/>
  <c r="H40" i="2"/>
  <c r="J40" i="2" s="1"/>
  <c r="H39" i="2"/>
  <c r="J39" i="2" s="1"/>
  <c r="H38" i="2"/>
  <c r="J38" i="2" s="1"/>
  <c r="H37" i="2"/>
  <c r="J37" i="2" s="1"/>
  <c r="H36" i="2"/>
  <c r="J36" i="2" s="1"/>
  <c r="H35" i="2"/>
  <c r="J35" i="2" s="1"/>
  <c r="H34" i="2"/>
  <c r="J34" i="2" s="1"/>
  <c r="H33" i="2"/>
  <c r="J33" i="2" s="1"/>
  <c r="H30" i="2"/>
  <c r="J30" i="2" s="1"/>
  <c r="H29" i="2"/>
  <c r="J29" i="2" s="1"/>
  <c r="H28" i="2"/>
  <c r="J28" i="2" s="1"/>
  <c r="H27" i="2"/>
  <c r="J27" i="2" s="1"/>
  <c r="H26" i="2"/>
  <c r="J26" i="2" s="1"/>
  <c r="H25" i="2"/>
  <c r="J25" i="2" s="1"/>
  <c r="H24" i="2"/>
  <c r="J24" i="2" s="1"/>
  <c r="H23" i="2"/>
  <c r="J23" i="2" s="1"/>
  <c r="H22" i="2"/>
  <c r="J22" i="2" s="1"/>
  <c r="H21" i="2"/>
  <c r="J21" i="2" s="1"/>
  <c r="H20" i="2"/>
  <c r="J20" i="2" s="1"/>
  <c r="H19" i="2"/>
  <c r="J19" i="2" s="1"/>
  <c r="H18" i="2"/>
  <c r="J18" i="2" s="1"/>
  <c r="H17" i="2"/>
  <c r="J17" i="2" s="1"/>
  <c r="H16" i="2"/>
  <c r="J16" i="2" s="1"/>
  <c r="J32" i="2" l="1"/>
  <c r="J71" i="2"/>
  <c r="J61" i="2"/>
  <c r="J15" i="2"/>
  <c r="J42" i="2"/>
  <c r="J31" i="2" s="1"/>
  <c r="J52" i="2"/>
  <c r="J86" i="2"/>
  <c r="J67" i="2"/>
  <c r="J14" i="2" l="1"/>
</calcChain>
</file>

<file path=xl/sharedStrings.xml><?xml version="1.0" encoding="utf-8"?>
<sst xmlns="http://schemas.openxmlformats.org/spreadsheetml/2006/main" count="280" uniqueCount="194">
  <si>
    <t>No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</si>
  <si>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</si>
  <si>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</si>
  <si>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</si>
  <si>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</si>
  <si>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</si>
  <si>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</si>
  <si>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</si>
  <si>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</si>
  <si>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</si>
  <si>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</si>
  <si>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</si>
  <si>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</si>
  <si>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</si>
  <si>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</si>
  <si>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</si>
  <si>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</si>
  <si>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</si>
  <si>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</si>
  <si>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</si>
  <si>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Baik</t>
  </si>
  <si>
    <t>Cukup</t>
  </si>
  <si>
    <t>Kurang</t>
  </si>
  <si>
    <t>Instrumen Penghitungan Klaster Pelayanan Kesehatan Ibu dan Anak</t>
  </si>
  <si>
    <t>Kegiatan</t>
  </si>
  <si>
    <t>Indikator Kinerja</t>
  </si>
  <si>
    <t>Target tahun 2025</t>
  </si>
  <si>
    <t>Satuan Sasaran</t>
  </si>
  <si>
    <t>Total sasaran</t>
  </si>
  <si>
    <t>Target Sasaran</t>
  </si>
  <si>
    <t>Pencapaian (dalam satuan sasaran)</t>
  </si>
  <si>
    <t xml:space="preserve">% Nilai Kinerja </t>
  </si>
  <si>
    <t>Klaster Pelayanan  Kesehatan Ibu dan Anak</t>
  </si>
  <si>
    <t>2.1. Pelayanan Kesehatan Ibu hamil, bersalin, atau nifas  </t>
  </si>
  <si>
    <t>Pelayanan Kesehatan Ibu Hamil</t>
  </si>
  <si>
    <t>Kunjungan Pertama Ibu Hamil (K1 Murni)</t>
  </si>
  <si>
    <t>bumil</t>
  </si>
  <si>
    <t>Ibu hamil yang mendapatkan pemeriksaan kehamilan 6 kali (K6)</t>
  </si>
  <si>
    <t>Ibu hamil mendapat suplementasi gizi</t>
  </si>
  <si>
    <t>Ibu hamil KEK mendapat makanan tambahan</t>
  </si>
  <si>
    <t>bumil KEK</t>
  </si>
  <si>
    <t>Ibu hamil yang mendapatkan pelayanan kesehatan gigi dan mulut</t>
  </si>
  <si>
    <t>Pelayanan Kesehatan Ibu Bersalin</t>
  </si>
  <si>
    <t>Pelayanan Persalinan oleh tenaga kesehatan di fasilitas kesehatan (Pf)</t>
  </si>
  <si>
    <t>bulin</t>
  </si>
  <si>
    <t>Pelayanan Kesehatan Ibu Nifas</t>
  </si>
  <si>
    <t>Pelayanan Nifas oleh tenaga kesehatan (KF)</t>
  </si>
  <si>
    <t>bufas</t>
  </si>
  <si>
    <t>Pelayanan ibu hamil, bersalin dan nifas</t>
  </si>
  <si>
    <t>Penanganan komplikasi kebidanan (PK)</t>
  </si>
  <si>
    <t>bumil, bulin, bufas</t>
  </si>
  <si>
    <t>Skrining TBC pada ibu hamil, bersalin, atau nifas</t>
  </si>
  <si>
    <t>Persentase ibu hamil, bersalin, atau nifas yang mendapatkan skrining TBC</t>
  </si>
  <si>
    <t>persen</t>
  </si>
  <si>
    <t>Penatalaksanaan Hepatitis B pada ibu hamil</t>
  </si>
  <si>
    <t>Deteksi Dini Hepatitis B pada Ibu Hamil</t>
  </si>
  <si>
    <t>Tatalaksana bu Hamil dengan Hepatitis B Reaktiif</t>
  </si>
  <si>
    <t xml:space="preserve">Pemberian layanan status imunisasi T2+ pada Wanita Usia Subur (WUS) </t>
  </si>
  <si>
    <t xml:space="preserve">Cakupan status imunisasi T2+ pada Wanita Usia Subur (WUS) </t>
  </si>
  <si>
    <t>Skrining Kesehatan Jiwa ibu hamil, bersalin, atau nifas </t>
  </si>
  <si>
    <t>Persentase penduduk (ibu hamil, bersalin, atau nifas) yang mendapatkan skrining kesehatan jiwa dan NAPZA</t>
  </si>
  <si>
    <t>Pelayanan kesehatan jiwa bagi ibu hamil, bersalin, atau nifas</t>
  </si>
  <si>
    <t>Persentase penyandang gangguan jiwa (ibu hamil, bersalin, atau nifas) yang memperoleh layanan di Fasyankes</t>
  </si>
  <si>
    <t>Layanan kestrad pada ibu hamil &amp; nifas</t>
  </si>
  <si>
    <t>Pemberian layanan pada ibu hamil &amp; nifas dalam bentuk pelayanan kestrad.</t>
  </si>
  <si>
    <t>2.2. Pelayanan Kesehatan Bayi dan Anak Balita  </t>
  </si>
  <si>
    <t xml:space="preserve">2.2.1  Pelayanan Kesehatan Bayi </t>
  </si>
  <si>
    <t>Pelayanan Kesehatan Bayi</t>
  </si>
  <si>
    <t>Pelayanan Kesehatan Neonatus pertama (KN1)</t>
  </si>
  <si>
    <t>neonatus</t>
  </si>
  <si>
    <t>Pelayanan Kesehatan Neonatus 0 - 28 hari (KN lengkap)</t>
  </si>
  <si>
    <t>Penanganan komplikasi neonatus</t>
  </si>
  <si>
    <t>Pelayanan kesehatan bayi 29 hari - 11 bulan</t>
  </si>
  <si>
    <t>bayi</t>
  </si>
  <si>
    <t>Bayi usia 6 bulan mendapat ASI Eksklusif</t>
  </si>
  <si>
    <t>Pemeriksaan kesehatan gratis (PKG) kelompok usia bayi baru lahir</t>
  </si>
  <si>
    <t>Persentase penduduk penerima pemeriksaan kesehatan gratis kelompok usia bayi baru lahir (%)</t>
  </si>
  <si>
    <t>Tatalaksana Bayi yang lahir dari ibu dengan Hepatitis B Reaktif</t>
  </si>
  <si>
    <t>Bayi lahir mendapat HBO &lt;24 jam</t>
  </si>
  <si>
    <t>Bayi lahir mendapat HBIG &lt;24 jam</t>
  </si>
  <si>
    <t>Pemantauan Bayi usia 9-12 bulan yang lahir dari ibu dengan Hepatitis B dengan hasil HBsAg Non Reaktif</t>
  </si>
  <si>
    <t>2.2.2  Pelayanan Kesehatan Balita</t>
  </si>
  <si>
    <t>Pelayanan Kesehatan Balita</t>
  </si>
  <si>
    <t>Anak 6-23 bulan mendapatkan MP-ASI</t>
  </si>
  <si>
    <t>anak usia 6-23 bulan</t>
  </si>
  <si>
    <t>Pelayanan kesehatan balita (0-59 bulan)</t>
  </si>
  <si>
    <t>balita</t>
  </si>
  <si>
    <t>Pemberian Suplementasi Vitamin A pada Balita Usia 6-59 Bulan</t>
  </si>
  <si>
    <t>balita 6-59 bulan</t>
  </si>
  <si>
    <t>Pemberian tambahan asupan gizi bagi balita gizi kurang</t>
  </si>
  <si>
    <t>Balita gizi buruk mendapat perawatan sesuai standar tatalaksana gizi buruk</t>
  </si>
  <si>
    <t>bayi dan balita gizi buruk</t>
  </si>
  <si>
    <t>Balita dipantau pertumbuhan dan perkembangan</t>
  </si>
  <si>
    <t>balita 12-59 bulan</t>
  </si>
  <si>
    <t>Pemeriksaan kesehatan gratis (PKG) kelompok usia balita dan anak prasekolah</t>
  </si>
  <si>
    <t>Persentase penduduk penerima pemeriksaan kesehatan gratis kelompok usia balita dan anak prasekolah (%)</t>
  </si>
  <si>
    <t>Skrining  Diabetes Melitus  pada populasi Target ( usia 2 tahun)</t>
  </si>
  <si>
    <t xml:space="preserve">Persentase  anak usia 2 tahun  yang mendapatkan skrining  Diabetes Melitus </t>
  </si>
  <si>
    <t>Skrining Talasemia Anak</t>
  </si>
  <si>
    <t xml:space="preserve">Persentase Skrining Talasemia pada populasi Target ( usia 2 tahun)
</t>
  </si>
  <si>
    <t>2.2.3  Penyakit Menular</t>
  </si>
  <si>
    <t>Skrining TBC pada bayi atau anak balita</t>
  </si>
  <si>
    <t>Persentase bayi atau anak balita yang mendapatkan skrining TBC</t>
  </si>
  <si>
    <t>Pencegahan dan Pengendalian Penyakit Diare</t>
  </si>
  <si>
    <t xml:space="preserve">Cakupan Penanganan Kasus Diare Balita </t>
  </si>
  <si>
    <t xml:space="preserve">Cakupan Pemberian Oralit dan Zinc pada Penderita Balita Diare </t>
  </si>
  <si>
    <t xml:space="preserve">Pelaksanaan kegiatan Layanan Rehidrasi Oral Aktif (LROA) </t>
  </si>
  <si>
    <t>Penemuan dan  pengobatan pnemonia 
pada balita</t>
  </si>
  <si>
    <t>Cakupan penemuan penderita pnemonia pada balita</t>
  </si>
  <si>
    <t>2.2.4  Imunisasi</t>
  </si>
  <si>
    <t>Cakupan Imunisasi Bayi Lengkap</t>
  </si>
  <si>
    <t>Persentase bayi usia
 0-11 bulan yang
 mendapat Imunisasi
 Dasar Lengkap (IDL)</t>
  </si>
  <si>
    <t>Cakupan Imunisasi Lengkap Pada Baduta</t>
  </si>
  <si>
    <t>Persentase anak usia 12-23 bulan yang mendapat imunisasi baduta lengkap</t>
  </si>
  <si>
    <t>baduta</t>
  </si>
  <si>
    <t>2.2.5  Gizi</t>
  </si>
  <si>
    <t>Data Status Gizi Balita</t>
  </si>
  <si>
    <t>Stunting</t>
  </si>
  <si>
    <t>balita 0-59 bulan</t>
  </si>
  <si>
    <t>Memakai kriteria</t>
  </si>
  <si>
    <t>Underweight</t>
  </si>
  <si>
    <t>Wasting</t>
  </si>
  <si>
    <t>2.2.6 Kesehatan Tradisional</t>
  </si>
  <si>
    <t>Layanan kesehatan tradisional pada bayi &amp; baduta</t>
  </si>
  <si>
    <t>Pemberian layanan pada bayi &amp; baduta dalam bentuk pelayanan Kestrad</t>
  </si>
  <si>
    <t>2.3. Pelayanan Kesehatan Anak Pra Sekolah </t>
  </si>
  <si>
    <t xml:space="preserve">1. </t>
  </si>
  <si>
    <t>Pelayanan kesehatan Anak pra sekolah (60-72 bulan)</t>
  </si>
  <si>
    <t>Persentase anak pra sekolah (60-72 bulan) mendapatkan pelayanan kesehatan sesuai standar</t>
  </si>
  <si>
    <t>Skrining TBC pada anak pra sekolah</t>
  </si>
  <si>
    <t>Persentase anak pra sekolah yang mendapatkan skrining TBC</t>
  </si>
  <si>
    <t>Layanan kesehatan tradisional pada anak pra sekolah</t>
  </si>
  <si>
    <t>Pemberian layanan pada anak pra sekolah dalam bentuk pelayanan kestrad.</t>
  </si>
  <si>
    <t xml:space="preserve">persen </t>
  </si>
  <si>
    <t>2.4. Pelayanan Kesehatan Anak Usia Sekolah </t>
  </si>
  <si>
    <t>Skrining Kesehatan Siswa</t>
  </si>
  <si>
    <t>Sekolah setingkat SD/MI/SDLB yang melaksanakan skrining kesehatan</t>
  </si>
  <si>
    <t>sekolah SD/ MI/ SDLB</t>
  </si>
  <si>
    <t>Sekolah setingkat SMP/MTs/SMPLB yang melaksanakan skrining kesehatan</t>
  </si>
  <si>
    <t>Sekolah setingkat SMA/MA/SMK/SMALB yang melaksanakan skrining kesehatan</t>
  </si>
  <si>
    <t>Pelayanan Kesehatan pada Usia Pendidikan Dasar kelas 1 sampai dengan kelas 9 dan di luar satuan pendidikan dasar</t>
  </si>
  <si>
    <t>siswa kelas 1-9 dan usia 7-15 tahun diluar sekolah</t>
  </si>
  <si>
    <t>Skrining anemia pada remaja putri</t>
  </si>
  <si>
    <t>rematri kelas 7 dan 10</t>
  </si>
  <si>
    <t>Remaja putri mengonsumsi tablet tambah darah</t>
  </si>
  <si>
    <t>rematri SMP dan SMA</t>
  </si>
  <si>
    <t>Pemberian imunisasi lengkap pada anak usia sekolah</t>
  </si>
  <si>
    <t>Cakupan imunisasi di Usia Sekolah Dasar</t>
  </si>
  <si>
    <t>anak usia sekolah kelas 5</t>
  </si>
  <si>
    <t>Pemeriksaan kesehatan gratis (PKG) kelompok usia sekolah dan remaja</t>
  </si>
  <si>
    <t>Persentase penduduk penerima pemeriksaan kesehatan gratis kelompok usia sekolah dan remaja (%)</t>
  </si>
  <si>
    <t>Skrining Kesehatan Jiwa Anak Usia Sekolah</t>
  </si>
  <si>
    <t>Persentase penduduk anak usia sekolah yang mendapatkan skrining kesehatan jiwa dan NAPZA</t>
  </si>
  <si>
    <t>Pelayanan kesehatan jiwa bagi anak usia sekolah</t>
  </si>
  <si>
    <t>Persentase penyandang gangguan jiwa anak usia sekolah yang memperoleh layanan di Fasyankes</t>
  </si>
  <si>
    <t xml:space="preserve">Screening kusta frambusia di sekolah dasar / sederajat </t>
  </si>
  <si>
    <t>Proporsi sekolah dasar / sederajat telah dilakukan screening Kusta dan frambusia</t>
  </si>
  <si>
    <t>Layanan kesehatan tradisional pada anak usia sekolah</t>
  </si>
  <si>
    <t>Pemberian layanan pada anak usia sekolah dalam bentuk pelayanan kestrad.</t>
  </si>
  <si>
    <t>Skrining Kesehatan Gigi dan Mulut</t>
  </si>
  <si>
    <t>Persentase kelompok usia 6-12 tahun yang mendapatkan skrining gigi dan mulut</t>
  </si>
  <si>
    <t>Persentase Skrining Talasemia pada populasi Target (  siswa/i kelas 7 SMP/MTs/sederajat )</t>
  </si>
  <si>
    <t>2.5. Pelayanan Kesehatan Remaja</t>
  </si>
  <si>
    <t>Skrining Kesehatan Jiwa Remaja</t>
  </si>
  <si>
    <t>Persentase penduduk usia remaja yang mendapatkan skrining kesehatan jiwa dan NAPZA</t>
  </si>
  <si>
    <t>Pelayanan kesehatan jiwa bagi remaja</t>
  </si>
  <si>
    <t>Persentase penyandang gangguan jiwa remaja yang memperoleh layanan di Fasyankes</t>
  </si>
  <si>
    <t>Skrining TBC pada anak usia sekolah atau remaja</t>
  </si>
  <si>
    <t>Persentase anak usia sekolah atau remaja yang mendapatkan skrining TBC</t>
  </si>
  <si>
    <t>Skrining Kusta</t>
  </si>
  <si>
    <t xml:space="preserve">Persentase remaja (10-18 th) yang mendapatkan skrining kusta </t>
  </si>
  <si>
    <t>Skrining HIV</t>
  </si>
  <si>
    <t xml:space="preserve">Persentase pelayanan kesehatan yang diberikan kepada orang dengan risiko terinfeksi 
HIV sesuai standar,
</t>
  </si>
  <si>
    <t>Sekolah (SMP dan SMA/sederajat) yang dilakukan  penyuluhan HIV/AIDS</t>
  </si>
  <si>
    <t>Sekolah (SMP dan SMA/sederajat) yang sudah dijangkau penyuluhan HIV/AIDS</t>
  </si>
  <si>
    <t xml:space="preserve">Pemberian layanan kestrad pada remaja </t>
  </si>
  <si>
    <t>Pemberian layanan pada remaja dalam bentuk pelayanan kestrad.</t>
  </si>
  <si>
    <t>Skrining Faktor Risiko Merokok</t>
  </si>
  <si>
    <t>Persentase merokok penduduk usia 10 - 21 tahun</t>
  </si>
  <si>
    <t xml:space="preserve">Jumlah pelayanan Upaya Berhenti Merokok (UBM) </t>
  </si>
  <si>
    <t>Interpretasi nilai kinerja klaster 2 :</t>
  </si>
  <si>
    <t>&gt;90%</t>
  </si>
  <si>
    <t>81-90%</t>
  </si>
  <si>
    <t>&lt;81%</t>
  </si>
  <si>
    <t>Kolom ke</t>
  </si>
  <si>
    <t>Keterangan:</t>
  </si>
  <si>
    <r>
      <rPr>
        <b/>
        <sz val="12"/>
        <color theme="1"/>
        <rFont val="Tahoma"/>
      </rPr>
      <t>Kegiatan</t>
    </r>
    <r>
      <rPr>
        <sz val="12"/>
        <color theme="1"/>
        <rFont val="Tahoma"/>
      </rPr>
      <t>: pelayanan yang dilakukan klaster</t>
    </r>
  </si>
  <si>
    <r>
      <rPr>
        <b/>
        <sz val="12"/>
        <color theme="1"/>
        <rFont val="Tahoma"/>
      </rPr>
      <t>Indikator Kinerja</t>
    </r>
    <r>
      <rPr>
        <sz val="12"/>
        <color theme="1"/>
        <rFont val="Tahoma"/>
      </rPr>
      <t xml:space="preserve"> : alat ukur untuk masing-masing pelayanan yang dilakukan dalam klaster</t>
    </r>
  </si>
  <si>
    <r>
      <rPr>
        <b/>
        <sz val="12"/>
        <color theme="1"/>
        <rFont val="Tahoma"/>
      </rPr>
      <t xml:space="preserve">Target tahun 2025 </t>
    </r>
    <r>
      <rPr>
        <sz val="12"/>
        <color theme="1"/>
        <rFont val="Tahoma"/>
      </rPr>
      <t>( dalam %) atau tahun berjalan</t>
    </r>
  </si>
  <si>
    <r>
      <rPr>
        <b/>
        <sz val="12"/>
        <color theme="1"/>
        <rFont val="Tahoma"/>
      </rPr>
      <t>Satuan sasaran</t>
    </r>
    <r>
      <rPr>
        <sz val="12"/>
        <color theme="1"/>
        <rFont val="Tahoma"/>
      </rPr>
      <t>: satuan kegiatan program, misal orang, balita, rumah tangga dll</t>
    </r>
  </si>
  <si>
    <r>
      <rPr>
        <b/>
        <sz val="12"/>
        <color theme="1"/>
        <rFont val="Tahoma"/>
      </rPr>
      <t>Total Sasaran</t>
    </r>
    <r>
      <rPr>
        <sz val="12"/>
        <color theme="1"/>
        <rFont val="Tahoma"/>
      </rPr>
      <t xml:space="preserve">: sasaran target keseluruhan ( 100%), jumlah populasi/area di wilayah kerja </t>
    </r>
  </si>
  <si>
    <r>
      <rPr>
        <b/>
        <sz val="12"/>
        <color theme="1"/>
        <rFont val="Tahoma"/>
      </rPr>
      <t>Target Sasaran</t>
    </r>
    <r>
      <rPr>
        <sz val="12"/>
        <color theme="1"/>
        <rFont val="Tahoma"/>
      </rPr>
      <t xml:space="preserve"> = kolom 4 ( Target tahun 2025) dikali kolom 6 (total sasaran), jml sasaran/area yg akan diberi pelayanan oleh Puskesmas</t>
    </r>
  </si>
  <si>
    <r>
      <rPr>
        <b/>
        <sz val="12"/>
        <color theme="1"/>
        <rFont val="Tahoma"/>
      </rPr>
      <t>Pencapaian:</t>
    </r>
    <r>
      <rPr>
        <sz val="12"/>
        <color theme="1"/>
        <rFont val="Tahoma"/>
      </rPr>
      <t xml:space="preserve"> hasil masing kegiatan Puskesmas (dalam satuan sasaran )</t>
    </r>
  </si>
  <si>
    <r>
      <rPr>
        <b/>
        <sz val="12"/>
        <color theme="1"/>
        <rFont val="Tahoma"/>
      </rPr>
      <t xml:space="preserve">Nilai Kinerja: </t>
    </r>
    <r>
      <rPr>
        <sz val="12"/>
        <color theme="1"/>
        <rFont val="Tahoma"/>
      </rPr>
      <t>pencapaian kinerja Puskesmas dibandingkan target sasaran, penilaian ketercapaian target sasaran</t>
    </r>
    <r>
      <rPr>
        <b/>
        <sz val="12"/>
        <color theme="1"/>
        <rFont val="Tahoma"/>
      </rPr>
      <t xml:space="preserve"> </t>
    </r>
    <r>
      <rPr>
        <sz val="12"/>
        <color theme="1"/>
        <rFont val="Tahoma"/>
      </rPr>
      <t>(kolom 8 dibagi kolom 7)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</si>
</sst>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"/>
    <numFmt numFmtId="165" formatCode="0.0%"/>
  </numFmts>
  <fonts count="13" x14ac:knownFonts="1">
    <font>
      <sz val="11"/>
      <color theme="1"/>
      <name val="Calibri"/>
      <scheme val="minor"/>
    </font>
    <font>
      <b/>
      <sz val="12"/>
      <color theme="1"/>
      <name val="Tahoma"/>
    </font>
    <font>
      <sz val="12"/>
      <color theme="1"/>
      <name val="Tahoma"/>
    </font>
    <font>
      <sz val="11"/>
      <name val="Calibri"/>
    </font>
    <font>
      <sz val="12"/>
      <color rgb="FF000000"/>
      <name val="Tahoma"/>
    </font>
    <font>
      <sz val="11"/>
      <color theme="1"/>
      <name val="Calibri"/>
      <scheme val="minor"/>
    </font>
    <font>
      <sz val="11"/>
      <color theme="1"/>
      <name val="Calibri"/>
    </font>
    <font>
      <sz val="12"/>
      <color theme="1"/>
      <name val="Arial"/>
    </font>
    <font>
      <sz val="12"/>
      <color theme="1"/>
      <name val="Calibri"/>
    </font>
    <font>
      <sz val="13"/>
      <color theme="1"/>
      <name val="Tahoma"/>
    </font>
    <font>
      <sz val="14"/>
      <color theme="1"/>
      <name val="Tahoma"/>
    </font>
    <font>
      <sz val="11"/>
      <color theme="1"/>
      <name val="Tahoma"/>
    </font>
    <font>
      <u/>
      <sz val="12"/>
      <color rgb="FF000000"/>
      <name val="Tahoma"/>
    </font>
  </fonts>
  <fills count="7">
    <fill>
      <patternFill patternType="none"/>
    </fill>
    <fill>
      <patternFill patternType="gray125"/>
    </fill>
    <fill>
      <patternFill patternType="solid">
        <fgColor rgb="FF00B0F0"/>
        <bgColor rgb="FF00B0F0"/>
      </patternFill>
    </fill>
    <fill>
      <patternFill patternType="solid">
        <fgColor rgb="FFFABF8F"/>
        <bgColor rgb="FFFABF8F"/>
      </patternFill>
    </fill>
    <fill>
      <patternFill patternType="solid">
        <fgColor rgb="FFD6E3BC"/>
        <bgColor rgb="FFD6E3BC"/>
      </patternFill>
    </fill>
    <fill>
      <patternFill patternType="solid">
        <fgColor rgb="FFD8D8D8"/>
        <bgColor rgb="FFD8D8D8"/>
      </patternFill>
    </fill>
    <fill>
      <patternFill patternType="solid">
        <fgColor rgb="FFFFFF00"/>
        <bgColor rgb="FFFFFF00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9" xfId="0" applyFont="1" applyBorder="1" applyAlignment="1">
      <alignment horizontal="center" vertical="center" wrapText="1"/>
    </xf>
    <xf numFmtId="0" fontId="2" fillId="0" borderId="9" xfId="0" quotePrefix="1" applyFont="1" applyBorder="1" applyAlignment="1">
      <alignment horizontal="center" vertical="center" wrapText="1"/>
    </xf>
    <xf numFmtId="0" fontId="1" fillId="3" borderId="11" xfId="0" applyFont="1" applyFill="1" applyBorder="1" applyAlignment="1">
      <alignment vertical="center"/>
    </xf>
    <xf numFmtId="0" fontId="2" fillId="3" borderId="9" xfId="0" applyFont="1" applyFill="1" applyBorder="1" applyAlignment="1">
      <alignment horizontal="center" vertical="top"/>
    </xf>
    <xf numFmtId="0" fontId="2" fillId="0" borderId="9" xfId="0" applyFont="1" applyBorder="1" applyAlignment="1">
      <alignment horizontal="center" vertical="top" wrapText="1"/>
    </xf>
    <xf numFmtId="0" fontId="2" fillId="0" borderId="9" xfId="0" applyFont="1" applyBorder="1" applyAlignment="1">
      <alignment vertical="top" wrapText="1"/>
    </xf>
    <xf numFmtId="0" fontId="2" fillId="0" borderId="9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center" vertical="top"/>
    </xf>
    <xf numFmtId="0" fontId="2" fillId="3" borderId="9" xfId="0" applyFont="1" applyFill="1" applyBorder="1" applyAlignment="1">
      <alignment horizontal="left" vertical="top" wrapText="1"/>
    </xf>
    <xf numFmtId="0" fontId="2" fillId="0" borderId="0" xfId="0" applyFont="1" applyAlignment="1">
      <alignment vertical="top" wrapText="1"/>
    </xf>
    <xf numFmtId="0" fontId="2" fillId="4" borderId="9" xfId="0" applyFont="1" applyFill="1" applyBorder="1" applyAlignment="1">
      <alignment horizontal="left" vertical="top" wrapText="1"/>
    </xf>
    <xf numFmtId="0" fontId="2" fillId="4" borderId="9" xfId="0" applyFont="1" applyFill="1" applyBorder="1" applyAlignment="1">
      <alignment horizontal="center" vertical="top"/>
    </xf>
    <xf numFmtId="0" fontId="4" fillId="0" borderId="9" xfId="0" applyFont="1" applyBorder="1" applyAlignment="1">
      <alignment vertical="top" wrapText="1"/>
    </xf>
    <xf numFmtId="0" fontId="4" fillId="0" borderId="9" xfId="0" applyFont="1" applyBorder="1" applyAlignment="1">
      <alignment horizontal="left" vertical="top"/>
    </xf>
    <xf numFmtId="0" fontId="2" fillId="0" borderId="9" xfId="0" applyFont="1" applyBorder="1" applyAlignment="1">
      <alignment horizontal="left" vertical="top"/>
    </xf>
    <xf numFmtId="0" fontId="2" fillId="0" borderId="7" xfId="0" applyFont="1" applyBorder="1" applyAlignment="1">
      <alignment horizontal="left" vertical="top"/>
    </xf>
    <xf numFmtId="0" fontId="2" fillId="0" borderId="9" xfId="0" applyFont="1" applyBorder="1" applyAlignment="1">
      <alignment vertical="top"/>
    </xf>
    <xf numFmtId="0" fontId="2" fillId="0" borderId="13" xfId="0" applyFont="1" applyBorder="1" applyAlignment="1">
      <alignment vertical="top" wrapText="1"/>
    </xf>
    <xf numFmtId="0" fontId="1" fillId="2" borderId="9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1" fontId="2" fillId="2" borderId="11" xfId="0" applyNumberFormat="1" applyFont="1" applyFill="1" applyBorder="1" applyAlignment="1">
      <alignment horizontal="center" vertical="center" wrapText="1"/>
    </xf>
    <xf numFmtId="1" fontId="2" fillId="2" borderId="11" xfId="0" applyNumberFormat="1" applyFont="1" applyFill="1" applyBorder="1" applyAlignment="1">
      <alignment horizontal="center" vertical="top" wrapText="1"/>
    </xf>
    <xf numFmtId="9" fontId="2" fillId="2" borderId="9" xfId="0" applyNumberFormat="1" applyFont="1" applyFill="1" applyBorder="1" applyAlignment="1">
      <alignment horizontal="center" vertical="top" wrapText="1"/>
    </xf>
    <xf numFmtId="0" fontId="1" fillId="3" borderId="15" xfId="0" applyFont="1" applyFill="1" applyBorder="1" applyAlignment="1">
      <alignment horizontal="center" vertical="center"/>
    </xf>
    <xf numFmtId="0" fontId="1" fillId="3" borderId="15" xfId="0" applyFont="1" applyFill="1" applyBorder="1" applyAlignment="1">
      <alignment vertical="center"/>
    </xf>
    <xf numFmtId="0" fontId="2" fillId="3" borderId="9" xfId="0" applyFont="1" applyFill="1" applyBorder="1" applyAlignment="1">
      <alignment vertical="center"/>
    </xf>
    <xf numFmtId="0" fontId="2" fillId="3" borderId="11" xfId="0" applyFont="1" applyFill="1" applyBorder="1" applyAlignment="1">
      <alignment vertical="center"/>
    </xf>
    <xf numFmtId="1" fontId="2" fillId="3" borderId="11" xfId="0" applyNumberFormat="1" applyFont="1" applyFill="1" applyBorder="1" applyAlignment="1">
      <alignment vertical="center"/>
    </xf>
    <xf numFmtId="1" fontId="2" fillId="3" borderId="11" xfId="0" applyNumberFormat="1" applyFont="1" applyFill="1" applyBorder="1" applyAlignment="1">
      <alignment vertical="top"/>
    </xf>
    <xf numFmtId="9" fontId="2" fillId="3" borderId="9" xfId="0" applyNumberFormat="1" applyFont="1" applyFill="1" applyBorder="1" applyAlignment="1">
      <alignment horizontal="center" vertical="top"/>
    </xf>
    <xf numFmtId="9" fontId="4" fillId="0" borderId="9" xfId="0" applyNumberFormat="1" applyFont="1" applyBorder="1" applyAlignment="1">
      <alignment horizontal="center" vertical="top"/>
    </xf>
    <xf numFmtId="1" fontId="2" fillId="0" borderId="9" xfId="0" applyNumberFormat="1" applyFont="1" applyBorder="1" applyAlignment="1">
      <alignment horizontal="center" vertical="top"/>
    </xf>
    <xf numFmtId="9" fontId="2" fillId="0" borderId="9" xfId="0" applyNumberFormat="1" applyFont="1" applyBorder="1" applyAlignment="1">
      <alignment horizontal="center" vertical="top" wrapText="1"/>
    </xf>
    <xf numFmtId="0" fontId="7" fillId="0" borderId="9" xfId="0" applyFont="1" applyBorder="1" applyAlignment="1">
      <alignment vertical="top" wrapText="1"/>
    </xf>
    <xf numFmtId="1" fontId="7" fillId="0" borderId="9" xfId="0" applyNumberFormat="1" applyFont="1" applyBorder="1" applyAlignment="1">
      <alignment horizontal="center" vertical="top"/>
    </xf>
    <xf numFmtId="9" fontId="2" fillId="0" borderId="9" xfId="0" applyNumberFormat="1" applyFont="1" applyBorder="1" applyAlignment="1">
      <alignment horizontal="center" vertical="top"/>
    </xf>
    <xf numFmtId="9" fontId="2" fillId="0" borderId="9" xfId="0" applyNumberFormat="1" applyFont="1" applyBorder="1" applyAlignment="1">
      <alignment horizontal="left" vertical="top"/>
    </xf>
    <xf numFmtId="0" fontId="1" fillId="0" borderId="9" xfId="0" applyFont="1" applyBorder="1" applyAlignment="1">
      <alignment vertical="top" wrapText="1"/>
    </xf>
    <xf numFmtId="0" fontId="8" fillId="0" borderId="9" xfId="0" applyFont="1" applyBorder="1" applyAlignment="1">
      <alignment horizontal="center" vertical="top" wrapText="1"/>
    </xf>
    <xf numFmtId="1" fontId="2" fillId="0" borderId="9" xfId="0" applyNumberFormat="1" applyFont="1" applyBorder="1" applyAlignment="1">
      <alignment horizontal="center" vertical="top" wrapText="1"/>
    </xf>
    <xf numFmtId="0" fontId="6" fillId="0" borderId="9" xfId="0" applyFont="1" applyBorder="1" applyAlignment="1">
      <alignment horizontal="center" vertical="top" wrapText="1"/>
    </xf>
    <xf numFmtId="0" fontId="1" fillId="3" borderId="9" xfId="0" applyFont="1" applyFill="1" applyBorder="1" applyAlignment="1">
      <alignment vertical="top"/>
    </xf>
    <xf numFmtId="0" fontId="6" fillId="3" borderId="9" xfId="0" applyFont="1" applyFill="1" applyBorder="1"/>
    <xf numFmtId="0" fontId="2" fillId="3" borderId="9" xfId="0" applyFont="1" applyFill="1" applyBorder="1" applyAlignment="1">
      <alignment horizontal="left" vertical="top"/>
    </xf>
    <xf numFmtId="1" fontId="2" fillId="3" borderId="9" xfId="0" applyNumberFormat="1" applyFont="1" applyFill="1" applyBorder="1" applyAlignment="1">
      <alignment horizontal="left" vertical="top"/>
    </xf>
    <xf numFmtId="1" fontId="2" fillId="3" borderId="9" xfId="0" applyNumberFormat="1" applyFont="1" applyFill="1" applyBorder="1" applyAlignment="1">
      <alignment horizontal="center" vertical="top"/>
    </xf>
    <xf numFmtId="9" fontId="2" fillId="3" borderId="9" xfId="0" applyNumberFormat="1" applyFont="1" applyFill="1" applyBorder="1" applyAlignment="1">
      <alignment horizontal="center" vertical="top" wrapText="1"/>
    </xf>
    <xf numFmtId="0" fontId="1" fillId="4" borderId="9" xfId="0" applyFont="1" applyFill="1" applyBorder="1" applyAlignment="1">
      <alignment vertical="top"/>
    </xf>
    <xf numFmtId="0" fontId="6" fillId="4" borderId="9" xfId="0" applyFont="1" applyFill="1" applyBorder="1"/>
    <xf numFmtId="0" fontId="2" fillId="4" borderId="9" xfId="0" applyFont="1" applyFill="1" applyBorder="1" applyAlignment="1">
      <alignment horizontal="left" vertical="top"/>
    </xf>
    <xf numFmtId="1" fontId="2" fillId="4" borderId="9" xfId="0" applyNumberFormat="1" applyFont="1" applyFill="1" applyBorder="1" applyAlignment="1">
      <alignment horizontal="left" vertical="top"/>
    </xf>
    <xf numFmtId="1" fontId="2" fillId="4" borderId="9" xfId="0" applyNumberFormat="1" applyFont="1" applyFill="1" applyBorder="1" applyAlignment="1">
      <alignment horizontal="center" vertical="top"/>
    </xf>
    <xf numFmtId="9" fontId="2" fillId="4" borderId="9" xfId="0" applyNumberFormat="1" applyFont="1" applyFill="1" applyBorder="1" applyAlignment="1">
      <alignment horizontal="center" vertical="top" wrapText="1"/>
    </xf>
    <xf numFmtId="0" fontId="1" fillId="0" borderId="9" xfId="0" applyFont="1" applyBorder="1" applyAlignment="1">
      <alignment vertical="top"/>
    </xf>
    <xf numFmtId="0" fontId="6" fillId="0" borderId="9" xfId="0" applyFont="1" applyBorder="1" applyAlignment="1">
      <alignment horizontal="center" vertical="top"/>
    </xf>
    <xf numFmtId="9" fontId="6" fillId="0" borderId="9" xfId="0" applyNumberFormat="1" applyFont="1" applyBorder="1" applyAlignment="1">
      <alignment horizontal="center" vertical="top"/>
    </xf>
    <xf numFmtId="0" fontId="6" fillId="0" borderId="9" xfId="0" applyFont="1" applyBorder="1"/>
    <xf numFmtId="9" fontId="8" fillId="0" borderId="9" xfId="0" applyNumberFormat="1" applyFont="1" applyBorder="1" applyAlignment="1">
      <alignment horizontal="center" vertical="top"/>
    </xf>
    <xf numFmtId="0" fontId="7" fillId="0" borderId="9" xfId="0" applyFont="1" applyBorder="1" applyAlignment="1">
      <alignment horizontal="left" vertical="top" wrapText="1"/>
    </xf>
    <xf numFmtId="0" fontId="9" fillId="0" borderId="9" xfId="0" applyFont="1" applyBorder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0" fontId="6" fillId="4" borderId="9" xfId="0" applyFont="1" applyFill="1" applyBorder="1" applyAlignment="1">
      <alignment horizontal="left"/>
    </xf>
    <xf numFmtId="1" fontId="6" fillId="4" borderId="9" xfId="0" applyNumberFormat="1" applyFont="1" applyFill="1" applyBorder="1" applyAlignment="1">
      <alignment horizontal="left"/>
    </xf>
    <xf numFmtId="1" fontId="6" fillId="4" borderId="9" xfId="0" applyNumberFormat="1" applyFont="1" applyFill="1" applyBorder="1" applyAlignment="1">
      <alignment vertical="top"/>
    </xf>
    <xf numFmtId="9" fontId="2" fillId="4" borderId="9" xfId="0" applyNumberFormat="1" applyFont="1" applyFill="1" applyBorder="1" applyAlignment="1">
      <alignment horizontal="center" vertical="top"/>
    </xf>
    <xf numFmtId="164" fontId="2" fillId="0" borderId="9" xfId="0" applyNumberFormat="1" applyFont="1" applyBorder="1" applyAlignment="1">
      <alignment vertical="top" wrapText="1"/>
    </xf>
    <xf numFmtId="0" fontId="10" fillId="4" borderId="9" xfId="0" applyFont="1" applyFill="1" applyBorder="1" applyAlignment="1">
      <alignment vertical="top"/>
    </xf>
    <xf numFmtId="165" fontId="2" fillId="4" borderId="9" xfId="0" applyNumberFormat="1" applyFont="1" applyFill="1" applyBorder="1" applyAlignment="1">
      <alignment horizontal="center" vertical="top" wrapText="1"/>
    </xf>
    <xf numFmtId="0" fontId="2" fillId="5" borderId="9" xfId="0" applyFont="1" applyFill="1" applyBorder="1" applyAlignment="1">
      <alignment horizontal="center" vertical="top"/>
    </xf>
    <xf numFmtId="0" fontId="2" fillId="5" borderId="9" xfId="0" applyFont="1" applyFill="1" applyBorder="1" applyAlignment="1">
      <alignment vertical="top"/>
    </xf>
    <xf numFmtId="0" fontId="2" fillId="5" borderId="9" xfId="0" applyFont="1" applyFill="1" applyBorder="1" applyAlignment="1">
      <alignment horizontal="left" vertical="top" wrapText="1"/>
    </xf>
    <xf numFmtId="10" fontId="2" fillId="5" borderId="9" xfId="0" applyNumberFormat="1" applyFont="1" applyFill="1" applyBorder="1" applyAlignment="1">
      <alignment horizontal="center" vertical="top"/>
    </xf>
    <xf numFmtId="1" fontId="2" fillId="5" borderId="9" xfId="0" applyNumberFormat="1" applyFont="1" applyFill="1" applyBorder="1" applyAlignment="1">
      <alignment horizontal="center" vertical="top"/>
    </xf>
    <xf numFmtId="165" fontId="2" fillId="5" borderId="9" xfId="0" applyNumberFormat="1" applyFont="1" applyFill="1" applyBorder="1" applyAlignment="1">
      <alignment horizontal="center" vertical="top" wrapText="1"/>
    </xf>
    <xf numFmtId="0" fontId="2" fillId="0" borderId="14" xfId="0" applyFont="1" applyBorder="1" applyAlignment="1">
      <alignment vertical="top"/>
    </xf>
    <xf numFmtId="0" fontId="2" fillId="5" borderId="9" xfId="0" applyFont="1" applyFill="1" applyBorder="1" applyAlignment="1">
      <alignment horizontal="left" vertical="top"/>
    </xf>
    <xf numFmtId="9" fontId="2" fillId="5" borderId="9" xfId="0" applyNumberFormat="1" applyFont="1" applyFill="1" applyBorder="1" applyAlignment="1">
      <alignment horizontal="center" vertical="top"/>
    </xf>
    <xf numFmtId="1" fontId="11" fillId="0" borderId="9" xfId="0" applyNumberFormat="1" applyFont="1" applyBorder="1" applyAlignment="1">
      <alignment horizontal="center" vertical="top" wrapText="1"/>
    </xf>
    <xf numFmtId="1" fontId="8" fillId="0" borderId="9" xfId="0" applyNumberFormat="1" applyFont="1" applyBorder="1" applyAlignment="1">
      <alignment horizontal="center" vertical="top"/>
    </xf>
    <xf numFmtId="9" fontId="2" fillId="0" borderId="9" xfId="0" applyNumberFormat="1" applyFont="1" applyBorder="1" applyAlignment="1">
      <alignment horizontal="left" vertical="top" wrapText="1"/>
    </xf>
    <xf numFmtId="0" fontId="2" fillId="0" borderId="12" xfId="0" applyFont="1" applyBorder="1" applyAlignment="1">
      <alignment vertical="top" wrapText="1"/>
    </xf>
    <xf numFmtId="9" fontId="2" fillId="0" borderId="13" xfId="0" applyNumberFormat="1" applyFont="1" applyBorder="1" applyAlignment="1">
      <alignment horizontal="center" vertical="top"/>
    </xf>
    <xf numFmtId="0" fontId="2" fillId="6" borderId="9" xfId="0" applyFont="1" applyFill="1" applyBorder="1" applyAlignment="1">
      <alignment horizontal="left" vertical="top"/>
    </xf>
    <xf numFmtId="0" fontId="2" fillId="6" borderId="9" xfId="0" applyFont="1" applyFill="1" applyBorder="1" applyAlignment="1">
      <alignment horizontal="center" vertical="top"/>
    </xf>
    <xf numFmtId="0" fontId="11" fillId="6" borderId="9" xfId="0" applyFont="1" applyFill="1" applyBorder="1" applyAlignment="1">
      <alignment vertical="top" wrapText="1"/>
    </xf>
    <xf numFmtId="9" fontId="2" fillId="6" borderId="9" xfId="0" applyNumberFormat="1" applyFont="1" applyFill="1" applyBorder="1" applyAlignment="1">
      <alignment horizontal="center" vertical="top"/>
    </xf>
    <xf numFmtId="1" fontId="2" fillId="6" borderId="9" xfId="0" applyNumberFormat="1" applyFont="1" applyFill="1" applyBorder="1" applyAlignment="1">
      <alignment horizontal="center" vertical="top" wrapText="1"/>
    </xf>
    <xf numFmtId="1" fontId="2" fillId="6" borderId="9" xfId="0" applyNumberFormat="1" applyFont="1" applyFill="1" applyBorder="1" applyAlignment="1">
      <alignment horizontal="center" vertical="top"/>
    </xf>
    <xf numFmtId="9" fontId="2" fillId="6" borderId="9" xfId="0" applyNumberFormat="1" applyFont="1" applyFill="1" applyBorder="1" applyAlignment="1">
      <alignment horizontal="center" vertical="top" wrapText="1"/>
    </xf>
    <xf numFmtId="0" fontId="2" fillId="6" borderId="0" xfId="0" applyFont="1" applyFill="1"/>
    <xf numFmtId="0" fontId="5" fillId="6" borderId="0" xfId="0" applyFont="1" applyFill="1"/>
    <xf numFmtId="0" fontId="2" fillId="0" borderId="10" xfId="0" applyFont="1" applyBorder="1" applyAlignment="1">
      <alignment horizontal="left" vertical="top" wrapText="1"/>
    </xf>
    <xf numFmtId="9" fontId="2" fillId="0" borderId="7" xfId="0" applyNumberFormat="1" applyFont="1" applyBorder="1" applyAlignment="1">
      <alignment horizontal="center" vertical="top"/>
    </xf>
    <xf numFmtId="0" fontId="2" fillId="0" borderId="9" xfId="0" applyFont="1" applyBorder="1"/>
    <xf numFmtId="165" fontId="2" fillId="0" borderId="9" xfId="0" applyNumberFormat="1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/>
    </xf>
    <xf numFmtId="0" fontId="2" fillId="0" borderId="3" xfId="0" applyFont="1" applyBorder="1" applyAlignment="1">
      <alignment wrapText="1"/>
    </xf>
    <xf numFmtId="0" fontId="2" fillId="0" borderId="9" xfId="0" applyFont="1" applyBorder="1" applyAlignment="1">
      <alignment vertical="center"/>
    </xf>
    <xf numFmtId="0" fontId="2" fillId="0" borderId="9" xfId="0" applyFont="1" applyBorder="1" applyAlignment="1">
      <alignment wrapText="1"/>
    </xf>
    <xf numFmtId="0" fontId="2" fillId="0" borderId="5" xfId="0" applyFont="1" applyBorder="1" applyAlignment="1">
      <alignment wrapText="1"/>
    </xf>
    <xf numFmtId="0" fontId="12" fillId="0" borderId="5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2" fillId="0" borderId="9" xfId="0" applyFont="1" applyBorder="1" applyAlignment="1">
      <alignment vertical="center" wrapText="1"/>
    </xf>
    <xf numFmtId="0" fontId="2" fillId="0" borderId="9" xfId="0" applyFont="1" applyBorder="1" applyAlignment="1">
      <alignment horizontal="center" wrapText="1"/>
    </xf>
    <xf numFmtId="0" fontId="1" fillId="0" borderId="9" xfId="0" applyFont="1" applyBorder="1" applyAlignment="1">
      <alignment vertical="center"/>
    </xf>
    <xf numFmtId="0" fontId="3" fillId="0" borderId="4" xfId="0" applyFont="1" applyBorder="1"/>
    <xf numFmtId="0" fontId="3" fillId="0" borderId="5" xfId="0" applyFont="1" applyBorder="1"/>
    <xf numFmtId="0" fontId="2" fillId="0" borderId="6" xfId="0" applyFont="1" applyBorder="1" applyAlignment="1">
      <alignment horizontal="center" vertical="center" wrapText="1"/>
    </xf>
    <xf numFmtId="0" fontId="3" fillId="0" borderId="2" xfId="0" applyFont="1" applyBorder="1"/>
    <xf numFmtId="0" fontId="3" fillId="0" borderId="10" xfId="0" applyFont="1" applyBorder="1"/>
    <xf numFmtId="0" fontId="3" fillId="0" borderId="8" xfId="0" applyFont="1" applyBorder="1"/>
    <xf numFmtId="0" fontId="2" fillId="0" borderId="1" xfId="0" applyFont="1" applyBorder="1" applyAlignment="1">
      <alignment horizontal="center" vertical="center" wrapText="1"/>
    </xf>
    <xf numFmtId="0" fontId="3" fillId="0" borderId="7" xfId="0" applyFont="1" applyBorder="1"/>
    <xf numFmtId="0" fontId="2" fillId="0" borderId="3" xfId="0" applyFont="1" applyBorder="1" applyAlignment="1">
      <alignment horizontal="center" vertical="center" wrapText="1"/>
    </xf>
    <xf numFmtId="0" fontId="0" fillId="0" borderId="0" xfId="0"/>
    <xf numFmtId="0" fontId="1" fillId="0" borderId="3" xfId="0" applyFont="1" applyBorder="1" applyAlignment="1">
      <alignment vertical="center" wrapText="1"/>
    </xf>
    <xf numFmtId="0" fontId="1" fillId="2" borderId="3" xfId="0" applyFont="1" applyFill="1" applyBorder="1" applyAlignment="1">
      <alignment horizontal="left" vertical="center" wrapText="1"/>
    </xf>
    <xf numFmtId="15" fontId="1" fillId="0" borderId="0" xfId="0" applyNumberFormat="1" applyFont="1" applyAlignment="1">
      <alignment horizontal="right" vertical="top"/>
    </xf>
    <xf numFmtId="0" fontId="6" fillId="0" borderId="0" xfId="0" applyFont="1"/>
    <xf numFmtId="0" fontId="1" fillId="0" borderId="0" xfId="0" applyFont="1" applyAlignment="1">
      <alignment horizontal="center" vertical="top" wrapText="1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" Type="http://schemas.openxmlformats.org/officeDocument/2006/relationships/worksheet" Target="worksheets/sheet1.xml"/><Relationship Id="rId11" Type="http://schemas.openxmlformats.org/officeDocument/2006/relationships/theme" Target="theme/theme1.xml"/><Relationship Id="rId10" Type="http://customschemas.google.com/relationships/workbookmetadata" Target="metadata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</xdr:colOff>
      <xdr:row>1</xdr:row>
      <xdr:rowOff>0</xdr:rowOff>
    </xdr:from>
    <xdr:to>
      <xdr:col>9</xdr:col>
      <xdr:colOff>1370264</xdr:colOff>
      <xdr:row>6</xdr:row>
      <xdr:rowOff>69877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5905DD84-3904-4C79-B874-5AA627EA81E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13247" y="189386"/>
          <a:ext cx="14950350" cy="1016807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2128665</xdr:colOff>
      <xdr:row>123</xdr:row>
      <xdr:rowOff>173658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E055591-6F0C-4CD5-A8D3-B973BBAB8B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44035" y="49485439"/>
          <a:ext cx="3977963" cy="217892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CCCCFF"/>
  </sheetPr>
  <dimension ref="A7:Z1006"/>
  <sheetViews>
    <sheetView tabSelected="1" zoomScale="57" zoomScaleNormal="57" workbookViewId="0">
      <pane xSplit="5" ySplit="14" topLeftCell="F101" activePane="bottomRight" state="frozen"/>
      <selection pane="topRight" activeCell="F1" sqref="F1"/>
      <selection pane="bottomLeft" activeCell="A9" sqref="A9"/>
      <selection pane="bottomRight" activeCell="D113" sqref="D113"/>
    </sheetView>
  </sheetViews>
  <sheetFormatPr defaultColWidth="14.453125" defaultRowHeight="15" customHeight="1" x14ac:dyDescent="0.35"/>
  <cols>
    <col min="1" max="1" width="6.54296875" customWidth="1"/>
    <col min="2" max="2" width="5.08984375" customWidth="1"/>
    <col min="3" max="3" width="47.26953125" customWidth="1"/>
    <col min="4" max="4" width="38.08984375" customWidth="1"/>
    <col min="5" max="5" width="20.54296875" customWidth="1"/>
    <col min="6" max="6" width="21.453125" customWidth="1"/>
    <col min="7" max="7" width="19" customWidth="1"/>
    <col min="8" max="8" width="21.453125" customWidth="1"/>
    <col min="9" max="9" width="26.54296875" customWidth="1"/>
    <col min="10" max="10" width="31.08984375" customWidth="1"/>
    <col min="11" max="11" width="16.7265625" customWidth="1"/>
    <col min="12" max="16" width="8" customWidth="1"/>
  </cols>
  <sheetData>
    <row r="7" spans="1:16" ht="15.5" x14ac:dyDescent="0.35">
      <c r="A7" s="121"/>
      <c r="B7" s="118"/>
      <c r="C7" s="118"/>
      <c r="D7" s="118"/>
      <c r="E7" s="118"/>
      <c r="F7" s="118"/>
      <c r="G7" s="118"/>
      <c r="H7" s="118"/>
      <c r="I7" s="118"/>
      <c r="J7" s="118"/>
      <c r="K7" s="1"/>
      <c r="L7" s="1"/>
      <c r="M7" s="1"/>
      <c r="N7" s="1"/>
      <c r="O7" s="1"/>
      <c r="P7" s="1"/>
    </row>
    <row r="8" spans="1:16" ht="17.25" customHeight="1" x14ac:dyDescent="0.35">
      <c r="A8" s="1"/>
      <c r="B8" s="2"/>
      <c r="C8" s="1"/>
      <c r="D8" s="1"/>
      <c r="E8" s="122"/>
      <c r="F8" s="118"/>
      <c r="G8" s="118"/>
      <c r="H8" s="118"/>
      <c r="I8" s="118"/>
      <c r="J8" s="118"/>
      <c r="K8" s="1"/>
      <c r="L8" s="1"/>
      <c r="M8" s="1"/>
      <c r="N8" s="1"/>
      <c r="O8" s="1"/>
      <c r="P8" s="1"/>
    </row>
    <row r="9" spans="1:16" ht="25.5" customHeight="1" x14ac:dyDescent="0.35">
      <c r="A9" s="123" t="s">
        <v>23</v>
      </c>
      <c r="B9" s="118"/>
      <c r="C9" s="118"/>
      <c r="D9" s="118"/>
      <c r="E9" s="118"/>
      <c r="F9" s="118"/>
      <c r="G9" s="118"/>
      <c r="H9" s="118"/>
      <c r="I9" s="118"/>
      <c r="J9" s="118"/>
      <c r="K9" s="1"/>
      <c r="L9" s="1"/>
      <c r="M9" s="1"/>
      <c r="N9" s="1"/>
      <c r="O9" s="1"/>
      <c r="P9" s="1"/>
    </row>
    <row r="10" spans="1:16" ht="10.5" customHeight="1" x14ac:dyDescent="0.35">
      <c r="A10" s="1"/>
      <c r="B10" s="2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</row>
    <row r="11" spans="1:16" ht="28.5" customHeight="1" x14ac:dyDescent="0.35">
      <c r="A11" s="124" t="s">
        <v>0</v>
      </c>
      <c r="B11" s="111" t="s">
        <v>24</v>
      </c>
      <c r="C11" s="112"/>
      <c r="D11" s="124" t="s">
        <v>25</v>
      </c>
      <c r="E11" s="115" t="s">
        <v>26</v>
      </c>
      <c r="F11" s="115" t="s">
        <v>27</v>
      </c>
      <c r="G11" s="115" t="s">
        <v>28</v>
      </c>
      <c r="H11" s="115" t="s">
        <v>29</v>
      </c>
      <c r="I11" s="115" t="s">
        <v>30</v>
      </c>
      <c r="J11" s="124" t="s">
        <v>31</v>
      </c>
      <c r="K11" s="1"/>
      <c r="L11" s="1"/>
      <c r="M11" s="1"/>
      <c r="N11" s="1"/>
      <c r="O11" s="1"/>
      <c r="P11" s="1"/>
    </row>
    <row r="12" spans="1:16" ht="31.5" customHeight="1" x14ac:dyDescent="0.35">
      <c r="A12" s="116"/>
      <c r="B12" s="113"/>
      <c r="C12" s="114"/>
      <c r="D12" s="116"/>
      <c r="E12" s="116"/>
      <c r="F12" s="116"/>
      <c r="G12" s="116"/>
      <c r="H12" s="116"/>
      <c r="I12" s="116"/>
      <c r="J12" s="116"/>
      <c r="K12" s="1"/>
      <c r="L12" s="1"/>
      <c r="M12" s="1"/>
      <c r="N12" s="1"/>
      <c r="O12" s="1"/>
      <c r="P12" s="1"/>
    </row>
    <row r="13" spans="1:16" ht="15.5" x14ac:dyDescent="0.35">
      <c r="A13" s="3" t="s">
        <v>1</v>
      </c>
      <c r="B13" s="117" t="s">
        <v>2</v>
      </c>
      <c r="C13" s="110"/>
      <c r="D13" s="3" t="s">
        <v>3</v>
      </c>
      <c r="E13" s="4" t="s">
        <v>4</v>
      </c>
      <c r="F13" s="4" t="s">
        <v>5</v>
      </c>
      <c r="G13" s="4" t="s">
        <v>6</v>
      </c>
      <c r="H13" s="4" t="s">
        <v>7</v>
      </c>
      <c r="I13" s="4" t="s">
        <v>8</v>
      </c>
      <c r="J13" s="4" t="s">
        <v>9</v>
      </c>
      <c r="K13" s="1"/>
      <c r="L13" s="1"/>
      <c r="M13" s="1"/>
      <c r="N13" s="1"/>
      <c r="O13" s="1"/>
      <c r="P13" s="1"/>
    </row>
    <row r="14" spans="1:16" ht="29.25" customHeight="1" x14ac:dyDescent="0.35">
      <c r="A14" s="21" t="s">
        <v>11</v>
      </c>
      <c r="B14" s="120" t="s">
        <v>32</v>
      </c>
      <c r="C14" s="109"/>
      <c r="D14" s="110"/>
      <c r="E14" s="22"/>
      <c r="F14" s="23"/>
      <c r="G14" s="23"/>
      <c r="H14" s="24"/>
      <c r="I14" s="25"/>
      <c r="J14" s="26" t="e">
        <f>(J15+J31+J67+J71+J86)/5</f>
        <v>#DIV/0!</v>
      </c>
      <c r="K14" s="1"/>
      <c r="L14" s="1"/>
      <c r="M14" s="1"/>
      <c r="N14" s="1"/>
      <c r="O14" s="1"/>
      <c r="P14" s="1"/>
    </row>
    <row r="15" spans="1:16" ht="27" customHeight="1" x14ac:dyDescent="0.35">
      <c r="A15" s="5" t="s">
        <v>33</v>
      </c>
      <c r="B15" s="27"/>
      <c r="C15" s="28"/>
      <c r="D15" s="28"/>
      <c r="E15" s="29"/>
      <c r="F15" s="30"/>
      <c r="G15" s="30"/>
      <c r="H15" s="31"/>
      <c r="I15" s="32"/>
      <c r="J15" s="33" t="e">
        <f>SUM(J16:J30)/15</f>
        <v>#DIV/0!</v>
      </c>
      <c r="K15" s="1"/>
      <c r="L15" s="1"/>
      <c r="M15" s="1"/>
      <c r="N15" s="1"/>
      <c r="O15" s="1"/>
      <c r="P15" s="1"/>
    </row>
    <row r="16" spans="1:16" ht="38.25" customHeight="1" x14ac:dyDescent="0.35">
      <c r="A16" s="17"/>
      <c r="B16" s="10" t="s">
        <v>10</v>
      </c>
      <c r="C16" s="8" t="s">
        <v>34</v>
      </c>
      <c r="D16" s="8" t="s">
        <v>35</v>
      </c>
      <c r="E16" s="34">
        <v>1</v>
      </c>
      <c r="F16" s="16" t="s">
        <v>36</v>
      </c>
      <c r="G16" s="35">
        <v>417</v>
      </c>
      <c r="H16" s="35">
        <f t="shared" ref="H16:H30" si="0">G16*E16</f>
        <v>417</v>
      </c>
      <c r="I16" s="35">
        <v>323</v>
      </c>
      <c r="J16" s="36">
        <f t="shared" ref="J16:J30" si="1">IF(I16/H16&gt;=1,1,IF(I16/H16&lt;1,I16/H16))</f>
        <v>0.77458033573141483</v>
      </c>
      <c r="K16" s="1"/>
      <c r="L16" s="1"/>
      <c r="M16" s="1"/>
      <c r="N16" s="1"/>
      <c r="O16" s="1"/>
      <c r="P16" s="1"/>
    </row>
    <row r="17" spans="1:16" ht="39" customHeight="1" x14ac:dyDescent="0.35">
      <c r="A17" s="17"/>
      <c r="B17" s="10"/>
      <c r="C17" s="8"/>
      <c r="D17" s="15" t="s">
        <v>37</v>
      </c>
      <c r="E17" s="34">
        <v>1</v>
      </c>
      <c r="F17" s="16" t="s">
        <v>36</v>
      </c>
      <c r="G17" s="35">
        <v>305</v>
      </c>
      <c r="H17" s="35">
        <f t="shared" si="0"/>
        <v>305</v>
      </c>
      <c r="I17" s="35">
        <v>295</v>
      </c>
      <c r="J17" s="36">
        <f t="shared" si="1"/>
        <v>0.96721311475409832</v>
      </c>
      <c r="K17" s="1"/>
      <c r="L17" s="1"/>
      <c r="M17" s="1"/>
      <c r="N17" s="1"/>
      <c r="O17" s="1"/>
      <c r="P17" s="1"/>
    </row>
    <row r="18" spans="1:16" ht="36" customHeight="1" x14ac:dyDescent="0.35">
      <c r="A18" s="17"/>
      <c r="B18" s="10"/>
      <c r="C18" s="8"/>
      <c r="D18" s="15" t="s">
        <v>38</v>
      </c>
      <c r="E18" s="34">
        <v>0.9</v>
      </c>
      <c r="F18" s="16" t="s">
        <v>36</v>
      </c>
      <c r="G18" s="35">
        <v>417</v>
      </c>
      <c r="H18" s="35">
        <f t="shared" si="0"/>
        <v>375.3</v>
      </c>
      <c r="I18" s="35">
        <v>134</v>
      </c>
      <c r="J18" s="36">
        <f t="shared" si="1"/>
        <v>0.35704769517719159</v>
      </c>
      <c r="K18" s="1"/>
      <c r="L18" s="1"/>
      <c r="M18" s="1"/>
      <c r="N18" s="1"/>
      <c r="O18" s="1"/>
      <c r="P18" s="1"/>
    </row>
    <row r="19" spans="1:16" ht="39" customHeight="1" x14ac:dyDescent="0.35">
      <c r="A19" s="17"/>
      <c r="B19" s="10"/>
      <c r="C19" s="8"/>
      <c r="D19" s="15" t="s">
        <v>39</v>
      </c>
      <c r="E19" s="34">
        <v>0.84</v>
      </c>
      <c r="F19" s="16" t="s">
        <v>40</v>
      </c>
      <c r="G19" s="35">
        <v>40</v>
      </c>
      <c r="H19" s="35">
        <f t="shared" si="0"/>
        <v>33.6</v>
      </c>
      <c r="I19" s="35">
        <v>17</v>
      </c>
      <c r="J19" s="36">
        <f t="shared" si="1"/>
        <v>0.50595238095238093</v>
      </c>
      <c r="K19" s="1"/>
      <c r="L19" s="1"/>
      <c r="M19" s="1"/>
      <c r="N19" s="1"/>
      <c r="O19" s="1"/>
      <c r="P19" s="1"/>
    </row>
    <row r="20" spans="1:16" ht="42" customHeight="1" x14ac:dyDescent="0.35">
      <c r="A20" s="17"/>
      <c r="B20" s="10"/>
      <c r="C20" s="8"/>
      <c r="D20" s="37" t="s">
        <v>41</v>
      </c>
      <c r="E20" s="34">
        <v>1</v>
      </c>
      <c r="F20" s="16" t="s">
        <v>36</v>
      </c>
      <c r="G20" s="35">
        <v>417</v>
      </c>
      <c r="H20" s="35">
        <f t="shared" si="0"/>
        <v>417</v>
      </c>
      <c r="I20" s="38">
        <v>248</v>
      </c>
      <c r="J20" s="36">
        <f t="shared" si="1"/>
        <v>0.59472422062350117</v>
      </c>
      <c r="K20" s="1"/>
      <c r="L20" s="1"/>
      <c r="M20" s="1"/>
      <c r="N20" s="1"/>
      <c r="O20" s="1"/>
      <c r="P20" s="1"/>
    </row>
    <row r="21" spans="1:16" ht="37.5" customHeight="1" x14ac:dyDescent="0.35">
      <c r="A21" s="17"/>
      <c r="B21" s="10" t="s">
        <v>11</v>
      </c>
      <c r="C21" s="8" t="s">
        <v>42</v>
      </c>
      <c r="D21" s="15" t="s">
        <v>43</v>
      </c>
      <c r="E21" s="34">
        <v>1</v>
      </c>
      <c r="F21" s="16" t="s">
        <v>44</v>
      </c>
      <c r="G21" s="35">
        <v>305</v>
      </c>
      <c r="H21" s="35">
        <f t="shared" si="0"/>
        <v>305</v>
      </c>
      <c r="I21" s="35">
        <v>288</v>
      </c>
      <c r="J21" s="36">
        <f t="shared" si="1"/>
        <v>0.94426229508196724</v>
      </c>
      <c r="K21" s="1"/>
      <c r="L21" s="1"/>
      <c r="M21" s="1"/>
      <c r="N21" s="1"/>
      <c r="O21" s="1"/>
      <c r="P21" s="1"/>
    </row>
    <row r="22" spans="1:16" ht="37.5" customHeight="1" x14ac:dyDescent="0.35">
      <c r="A22" s="17"/>
      <c r="B22" s="10" t="s">
        <v>12</v>
      </c>
      <c r="C22" s="8" t="s">
        <v>45</v>
      </c>
      <c r="D22" s="8" t="s">
        <v>46</v>
      </c>
      <c r="E22" s="39">
        <v>0.88</v>
      </c>
      <c r="F22" s="17" t="s">
        <v>47</v>
      </c>
      <c r="G22" s="35">
        <v>305</v>
      </c>
      <c r="H22" s="35">
        <f t="shared" si="0"/>
        <v>268.39999999999998</v>
      </c>
      <c r="I22" s="35">
        <v>265</v>
      </c>
      <c r="J22" s="36">
        <f t="shared" si="1"/>
        <v>0.98733233979135626</v>
      </c>
      <c r="K22" s="1"/>
      <c r="L22" s="1"/>
      <c r="M22" s="1"/>
      <c r="N22" s="1"/>
      <c r="O22" s="1"/>
      <c r="P22" s="1"/>
    </row>
    <row r="23" spans="1:16" ht="36.75" customHeight="1" x14ac:dyDescent="0.35">
      <c r="A23" s="17"/>
      <c r="B23" s="10" t="s">
        <v>13</v>
      </c>
      <c r="C23" s="19" t="s">
        <v>48</v>
      </c>
      <c r="D23" s="8" t="s">
        <v>49</v>
      </c>
      <c r="E23" s="39">
        <v>1</v>
      </c>
      <c r="F23" s="9" t="s">
        <v>50</v>
      </c>
      <c r="G23" s="35">
        <v>84</v>
      </c>
      <c r="H23" s="35">
        <f t="shared" si="0"/>
        <v>84</v>
      </c>
      <c r="I23" s="35">
        <v>84</v>
      </c>
      <c r="J23" s="36">
        <f t="shared" si="1"/>
        <v>1</v>
      </c>
      <c r="K23" s="1"/>
      <c r="L23" s="1"/>
      <c r="M23" s="1"/>
      <c r="N23" s="1"/>
      <c r="O23" s="1"/>
      <c r="P23" s="1"/>
    </row>
    <row r="24" spans="1:16" ht="39" customHeight="1" x14ac:dyDescent="0.35">
      <c r="A24" s="17"/>
      <c r="B24" s="10" t="s">
        <v>14</v>
      </c>
      <c r="C24" s="9" t="s">
        <v>51</v>
      </c>
      <c r="D24" s="9" t="s">
        <v>52</v>
      </c>
      <c r="E24" s="39">
        <v>1</v>
      </c>
      <c r="F24" s="40" t="s">
        <v>53</v>
      </c>
      <c r="G24" s="35">
        <v>12</v>
      </c>
      <c r="H24" s="35">
        <f t="shared" si="0"/>
        <v>12</v>
      </c>
      <c r="I24" s="35">
        <v>9</v>
      </c>
      <c r="J24" s="36">
        <f t="shared" si="1"/>
        <v>0.75</v>
      </c>
      <c r="K24" s="1"/>
      <c r="L24" s="1"/>
      <c r="M24" s="1"/>
      <c r="N24" s="1"/>
      <c r="O24" s="1"/>
      <c r="P24" s="1"/>
    </row>
    <row r="25" spans="1:16" ht="39" customHeight="1" x14ac:dyDescent="0.35">
      <c r="A25" s="41"/>
      <c r="B25" s="42" t="s">
        <v>15</v>
      </c>
      <c r="C25" s="8" t="s">
        <v>54</v>
      </c>
      <c r="D25" s="8" t="s">
        <v>55</v>
      </c>
      <c r="E25" s="39">
        <v>1</v>
      </c>
      <c r="F25" s="17" t="s">
        <v>53</v>
      </c>
      <c r="G25" s="35">
        <v>312</v>
      </c>
      <c r="H25" s="35">
        <f t="shared" si="0"/>
        <v>312</v>
      </c>
      <c r="I25" s="43">
        <v>227</v>
      </c>
      <c r="J25" s="36">
        <f t="shared" si="1"/>
        <v>0.72756410256410253</v>
      </c>
      <c r="K25" s="12"/>
      <c r="L25" s="12"/>
      <c r="M25" s="12"/>
      <c r="N25" s="12"/>
      <c r="O25" s="12"/>
      <c r="P25" s="12"/>
    </row>
    <row r="26" spans="1:16" ht="40.5" customHeight="1" x14ac:dyDescent="0.35">
      <c r="A26" s="41"/>
      <c r="B26" s="44"/>
      <c r="C26" s="8"/>
      <c r="D26" s="8" t="s">
        <v>56</v>
      </c>
      <c r="E26" s="39">
        <v>1</v>
      </c>
      <c r="F26" s="17" t="s">
        <v>53</v>
      </c>
      <c r="G26" s="35">
        <v>0</v>
      </c>
      <c r="H26" s="35">
        <f t="shared" si="0"/>
        <v>0</v>
      </c>
      <c r="I26" s="43">
        <v>0</v>
      </c>
      <c r="J26" s="36" t="e">
        <f t="shared" si="1"/>
        <v>#DIV/0!</v>
      </c>
      <c r="K26" s="12"/>
      <c r="L26" s="12"/>
      <c r="M26" s="12"/>
      <c r="N26" s="12"/>
      <c r="O26" s="12"/>
      <c r="P26" s="12"/>
    </row>
    <row r="27" spans="1:16" ht="40.5" customHeight="1" x14ac:dyDescent="0.35">
      <c r="A27" s="41"/>
      <c r="B27" s="44" t="s">
        <v>16</v>
      </c>
      <c r="C27" s="8" t="s">
        <v>57</v>
      </c>
      <c r="D27" s="9" t="s">
        <v>58</v>
      </c>
      <c r="E27" s="36">
        <v>0.83</v>
      </c>
      <c r="F27" s="9" t="s">
        <v>36</v>
      </c>
      <c r="G27" s="35">
        <v>417</v>
      </c>
      <c r="H27" s="35">
        <f t="shared" si="0"/>
        <v>346.10999999999996</v>
      </c>
      <c r="I27" s="43">
        <v>329</v>
      </c>
      <c r="J27" s="36">
        <f t="shared" si="1"/>
        <v>0.95056484932535912</v>
      </c>
      <c r="K27" s="12"/>
      <c r="L27" s="12"/>
      <c r="M27" s="12"/>
      <c r="N27" s="12"/>
      <c r="O27" s="12"/>
      <c r="P27" s="12"/>
    </row>
    <row r="28" spans="1:16" ht="62.25" customHeight="1" x14ac:dyDescent="0.35">
      <c r="A28" s="41"/>
      <c r="B28" s="10" t="s">
        <v>17</v>
      </c>
      <c r="C28" s="8" t="s">
        <v>59</v>
      </c>
      <c r="D28" s="8" t="s">
        <v>60</v>
      </c>
      <c r="E28" s="39">
        <v>0.1</v>
      </c>
      <c r="F28" s="17" t="s">
        <v>53</v>
      </c>
      <c r="G28" s="7">
        <v>4692</v>
      </c>
      <c r="H28" s="43">
        <f t="shared" si="0"/>
        <v>469.20000000000005</v>
      </c>
      <c r="I28" s="43">
        <v>2500</v>
      </c>
      <c r="J28" s="36">
        <f t="shared" si="1"/>
        <v>1</v>
      </c>
      <c r="K28" s="12"/>
      <c r="L28" s="12"/>
      <c r="M28" s="12"/>
      <c r="N28" s="12"/>
      <c r="O28" s="12"/>
      <c r="P28" s="12"/>
    </row>
    <row r="29" spans="1:16" ht="63" customHeight="1" x14ac:dyDescent="0.35">
      <c r="A29" s="41"/>
      <c r="B29" s="10" t="s">
        <v>18</v>
      </c>
      <c r="C29" s="8" t="s">
        <v>61</v>
      </c>
      <c r="D29" s="8" t="s">
        <v>62</v>
      </c>
      <c r="E29" s="39">
        <v>0.5</v>
      </c>
      <c r="F29" s="17" t="s">
        <v>53</v>
      </c>
      <c r="G29" s="7">
        <v>148</v>
      </c>
      <c r="H29" s="43">
        <f t="shared" si="0"/>
        <v>74</v>
      </c>
      <c r="I29" s="43">
        <v>296</v>
      </c>
      <c r="J29" s="36">
        <f t="shared" si="1"/>
        <v>1</v>
      </c>
      <c r="K29" s="12"/>
      <c r="L29" s="12"/>
      <c r="M29" s="12"/>
      <c r="N29" s="12"/>
      <c r="O29" s="12"/>
      <c r="P29" s="12"/>
    </row>
    <row r="30" spans="1:16" ht="40.5" customHeight="1" x14ac:dyDescent="0.35">
      <c r="A30" s="41"/>
      <c r="B30" s="7" t="s">
        <v>19</v>
      </c>
      <c r="C30" s="8" t="s">
        <v>63</v>
      </c>
      <c r="D30" s="9" t="s">
        <v>64</v>
      </c>
      <c r="E30" s="36">
        <v>0.1</v>
      </c>
      <c r="F30" s="17" t="s">
        <v>53</v>
      </c>
      <c r="G30" s="7">
        <v>100</v>
      </c>
      <c r="H30" s="43">
        <f t="shared" si="0"/>
        <v>10</v>
      </c>
      <c r="I30" s="43">
        <v>10</v>
      </c>
      <c r="J30" s="36">
        <f t="shared" si="1"/>
        <v>1</v>
      </c>
      <c r="K30" s="12"/>
      <c r="L30" s="12"/>
      <c r="M30" s="12"/>
      <c r="N30" s="12"/>
      <c r="O30" s="12"/>
      <c r="P30" s="12"/>
    </row>
    <row r="31" spans="1:16" ht="28.5" customHeight="1" x14ac:dyDescent="0.35">
      <c r="A31" s="45" t="s">
        <v>65</v>
      </c>
      <c r="B31" s="46"/>
      <c r="C31" s="46"/>
      <c r="D31" s="11"/>
      <c r="E31" s="6"/>
      <c r="F31" s="47"/>
      <c r="G31" s="48"/>
      <c r="H31" s="48"/>
      <c r="I31" s="49"/>
      <c r="J31" s="50" t="e">
        <f>(J32+J42+J52+J58+J61+J65)/6</f>
        <v>#DIV/0!</v>
      </c>
      <c r="K31" s="1"/>
      <c r="L31" s="1"/>
      <c r="M31" s="1"/>
      <c r="N31" s="1"/>
      <c r="O31" s="1"/>
      <c r="P31" s="1"/>
    </row>
    <row r="32" spans="1:16" ht="28.5" customHeight="1" x14ac:dyDescent="0.35">
      <c r="A32" s="51" t="s">
        <v>66</v>
      </c>
      <c r="B32" s="52"/>
      <c r="C32" s="52"/>
      <c r="D32" s="13"/>
      <c r="E32" s="14"/>
      <c r="F32" s="53"/>
      <c r="G32" s="54"/>
      <c r="H32" s="54"/>
      <c r="I32" s="55"/>
      <c r="J32" s="56" t="e">
        <f>SUM(J33:J41)/9</f>
        <v>#DIV/0!</v>
      </c>
      <c r="K32" s="1"/>
      <c r="L32" s="1"/>
      <c r="M32" s="1"/>
      <c r="N32" s="1"/>
      <c r="O32" s="1"/>
      <c r="P32" s="1"/>
    </row>
    <row r="33" spans="1:16" ht="40.5" customHeight="1" x14ac:dyDescent="0.35">
      <c r="A33" s="57"/>
      <c r="B33" s="58" t="s">
        <v>10</v>
      </c>
      <c r="C33" s="17" t="s">
        <v>67</v>
      </c>
      <c r="D33" s="8" t="s">
        <v>68</v>
      </c>
      <c r="E33" s="59">
        <v>1</v>
      </c>
      <c r="F33" s="17" t="s">
        <v>69</v>
      </c>
      <c r="G33" s="35">
        <v>304</v>
      </c>
      <c r="H33" s="35">
        <f t="shared" ref="H33:H41" si="2">G33*E33</f>
        <v>304</v>
      </c>
      <c r="I33" s="35">
        <v>286</v>
      </c>
      <c r="J33" s="36">
        <f t="shared" ref="J33:J41" si="3">IF(I33/H33&gt;=1,1,IF(I33/H33&lt;1,I33/H33))</f>
        <v>0.94078947368421051</v>
      </c>
      <c r="K33" s="1"/>
      <c r="L33" s="1"/>
      <c r="M33" s="1"/>
      <c r="N33" s="1"/>
      <c r="O33" s="1"/>
      <c r="P33" s="1"/>
    </row>
    <row r="34" spans="1:16" ht="36" customHeight="1" x14ac:dyDescent="0.35">
      <c r="A34" s="57"/>
      <c r="B34" s="60"/>
      <c r="C34" s="19"/>
      <c r="D34" s="8" t="s">
        <v>70</v>
      </c>
      <c r="E34" s="59">
        <v>1</v>
      </c>
      <c r="F34" s="17" t="s">
        <v>69</v>
      </c>
      <c r="G34" s="35">
        <v>304</v>
      </c>
      <c r="H34" s="35">
        <f t="shared" si="2"/>
        <v>304</v>
      </c>
      <c r="I34" s="35">
        <v>288</v>
      </c>
      <c r="J34" s="36">
        <f t="shared" si="3"/>
        <v>0.94736842105263153</v>
      </c>
      <c r="K34" s="1"/>
      <c r="L34" s="1"/>
      <c r="M34" s="1"/>
      <c r="N34" s="1"/>
      <c r="O34" s="1"/>
      <c r="P34" s="1"/>
    </row>
    <row r="35" spans="1:16" ht="30" customHeight="1" x14ac:dyDescent="0.35">
      <c r="A35" s="60"/>
      <c r="B35" s="60"/>
      <c r="C35" s="57"/>
      <c r="D35" s="8" t="s">
        <v>71</v>
      </c>
      <c r="E35" s="59">
        <v>1</v>
      </c>
      <c r="F35" s="17" t="s">
        <v>69</v>
      </c>
      <c r="G35" s="35">
        <v>46</v>
      </c>
      <c r="H35" s="35">
        <f t="shared" si="2"/>
        <v>46</v>
      </c>
      <c r="I35" s="35">
        <v>48</v>
      </c>
      <c r="J35" s="36">
        <f t="shared" si="3"/>
        <v>1</v>
      </c>
      <c r="K35" s="1"/>
      <c r="L35" s="1"/>
      <c r="M35" s="1"/>
      <c r="N35" s="1"/>
      <c r="O35" s="1"/>
      <c r="P35" s="1"/>
    </row>
    <row r="36" spans="1:16" ht="39" customHeight="1" x14ac:dyDescent="0.35">
      <c r="A36" s="57"/>
      <c r="B36" s="60"/>
      <c r="C36" s="19"/>
      <c r="D36" s="8" t="s">
        <v>72</v>
      </c>
      <c r="E36" s="59">
        <v>1</v>
      </c>
      <c r="F36" s="17" t="s">
        <v>73</v>
      </c>
      <c r="G36" s="35">
        <v>580</v>
      </c>
      <c r="H36" s="35">
        <f t="shared" si="2"/>
        <v>580</v>
      </c>
      <c r="I36" s="35">
        <v>289</v>
      </c>
      <c r="J36" s="36">
        <f t="shared" si="3"/>
        <v>0.49827586206896551</v>
      </c>
      <c r="K36" s="1"/>
      <c r="L36" s="1"/>
      <c r="M36" s="1"/>
      <c r="N36" s="1"/>
      <c r="O36" s="1"/>
      <c r="P36" s="1"/>
    </row>
    <row r="37" spans="1:16" ht="39" customHeight="1" x14ac:dyDescent="0.35">
      <c r="A37" s="57"/>
      <c r="B37" s="60"/>
      <c r="C37" s="19"/>
      <c r="D37" s="8" t="s">
        <v>74</v>
      </c>
      <c r="E37" s="39">
        <v>0.61</v>
      </c>
      <c r="F37" s="17" t="s">
        <v>73</v>
      </c>
      <c r="G37" s="35">
        <v>153</v>
      </c>
      <c r="H37" s="35">
        <f t="shared" si="2"/>
        <v>93.33</v>
      </c>
      <c r="I37" s="35">
        <v>82</v>
      </c>
      <c r="J37" s="36">
        <f t="shared" si="3"/>
        <v>0.87860280724311579</v>
      </c>
      <c r="K37" s="1"/>
      <c r="L37" s="1"/>
      <c r="M37" s="1"/>
      <c r="N37" s="1"/>
      <c r="O37" s="1"/>
      <c r="P37" s="1"/>
    </row>
    <row r="38" spans="1:16" ht="54" customHeight="1" x14ac:dyDescent="0.35">
      <c r="A38" s="57"/>
      <c r="B38" s="58" t="s">
        <v>11</v>
      </c>
      <c r="C38" s="8" t="s">
        <v>75</v>
      </c>
      <c r="D38" s="8" t="s">
        <v>76</v>
      </c>
      <c r="E38" s="61">
        <v>0.65</v>
      </c>
      <c r="F38" s="17" t="s">
        <v>53</v>
      </c>
      <c r="G38" s="35">
        <v>2</v>
      </c>
      <c r="H38" s="35">
        <f t="shared" si="2"/>
        <v>1.3</v>
      </c>
      <c r="I38" s="35">
        <v>2</v>
      </c>
      <c r="J38" s="36">
        <f t="shared" si="3"/>
        <v>1</v>
      </c>
      <c r="K38" s="1"/>
      <c r="L38" s="1"/>
      <c r="M38" s="1"/>
      <c r="N38" s="1"/>
      <c r="O38" s="1"/>
      <c r="P38" s="1"/>
    </row>
    <row r="39" spans="1:16" ht="37.5" customHeight="1" x14ac:dyDescent="0.35">
      <c r="A39" s="57"/>
      <c r="B39" s="42" t="s">
        <v>12</v>
      </c>
      <c r="C39" s="8" t="s">
        <v>77</v>
      </c>
      <c r="D39" s="8" t="s">
        <v>78</v>
      </c>
      <c r="E39" s="36">
        <v>1</v>
      </c>
      <c r="F39" s="9" t="s">
        <v>53</v>
      </c>
      <c r="G39" s="35">
        <v>1</v>
      </c>
      <c r="H39" s="35">
        <f t="shared" si="2"/>
        <v>1</v>
      </c>
      <c r="I39" s="43">
        <v>1</v>
      </c>
      <c r="J39" s="36">
        <f t="shared" si="3"/>
        <v>1</v>
      </c>
      <c r="K39" s="1"/>
      <c r="L39" s="1"/>
      <c r="M39" s="1"/>
      <c r="N39" s="1"/>
      <c r="O39" s="1"/>
      <c r="P39" s="1"/>
    </row>
    <row r="40" spans="1:16" ht="36" customHeight="1" x14ac:dyDescent="0.35">
      <c r="A40" s="57"/>
      <c r="B40" s="44"/>
      <c r="C40" s="8"/>
      <c r="D40" s="8" t="s">
        <v>79</v>
      </c>
      <c r="E40" s="36">
        <v>1</v>
      </c>
      <c r="F40" s="9" t="s">
        <v>53</v>
      </c>
      <c r="G40" s="35">
        <v>1</v>
      </c>
      <c r="H40" s="35">
        <f t="shared" si="2"/>
        <v>1</v>
      </c>
      <c r="I40" s="43">
        <v>0</v>
      </c>
      <c r="J40" s="36">
        <f t="shared" si="3"/>
        <v>0</v>
      </c>
      <c r="K40" s="1"/>
      <c r="L40" s="1"/>
      <c r="M40" s="1"/>
      <c r="N40" s="1"/>
      <c r="O40" s="1"/>
      <c r="P40" s="1"/>
    </row>
    <row r="41" spans="1:16" ht="54.75" customHeight="1" x14ac:dyDescent="0.35">
      <c r="A41" s="57"/>
      <c r="B41" s="44"/>
      <c r="C41" s="8"/>
      <c r="D41" s="8" t="s">
        <v>80</v>
      </c>
      <c r="E41" s="36">
        <v>0.95</v>
      </c>
      <c r="F41" s="9" t="s">
        <v>53</v>
      </c>
      <c r="G41" s="35">
        <v>0</v>
      </c>
      <c r="H41" s="35">
        <f t="shared" si="2"/>
        <v>0</v>
      </c>
      <c r="I41" s="43">
        <v>0</v>
      </c>
      <c r="J41" s="36" t="e">
        <f t="shared" si="3"/>
        <v>#DIV/0!</v>
      </c>
      <c r="K41" s="1"/>
      <c r="L41" s="1"/>
      <c r="M41" s="1"/>
      <c r="N41" s="1"/>
      <c r="O41" s="1"/>
      <c r="P41" s="1"/>
    </row>
    <row r="42" spans="1:16" ht="27" customHeight="1" x14ac:dyDescent="0.35">
      <c r="A42" s="51" t="s">
        <v>81</v>
      </c>
      <c r="B42" s="52"/>
      <c r="C42" s="52"/>
      <c r="D42" s="13"/>
      <c r="E42" s="14"/>
      <c r="F42" s="53"/>
      <c r="G42" s="54"/>
      <c r="H42" s="54"/>
      <c r="I42" s="55"/>
      <c r="J42" s="56" t="e">
        <f>SUM(J43:J51)/9</f>
        <v>#DIV/0!</v>
      </c>
      <c r="K42" s="1"/>
      <c r="L42" s="1"/>
      <c r="M42" s="1"/>
      <c r="N42" s="1"/>
      <c r="O42" s="1"/>
      <c r="P42" s="1"/>
    </row>
    <row r="43" spans="1:16" ht="35.25" customHeight="1" x14ac:dyDescent="0.35">
      <c r="A43" s="57"/>
      <c r="B43" s="58" t="s">
        <v>10</v>
      </c>
      <c r="C43" s="17" t="s">
        <v>82</v>
      </c>
      <c r="D43" s="9" t="s">
        <v>83</v>
      </c>
      <c r="E43" s="39">
        <v>0.73</v>
      </c>
      <c r="F43" s="9" t="s">
        <v>84</v>
      </c>
      <c r="G43" s="35">
        <v>371</v>
      </c>
      <c r="H43" s="35">
        <f t="shared" ref="H43:H51" si="4">G43*E43</f>
        <v>270.83</v>
      </c>
      <c r="I43" s="35">
        <v>358</v>
      </c>
      <c r="J43" s="36">
        <f t="shared" ref="J43:J51" si="5">IF(I43/H43&gt;=1,1,IF(I43/H43&lt;1,I43/H43))</f>
        <v>1</v>
      </c>
      <c r="K43" s="1"/>
      <c r="L43" s="1"/>
      <c r="M43" s="1"/>
      <c r="N43" s="1"/>
      <c r="O43" s="1"/>
      <c r="P43" s="1"/>
    </row>
    <row r="44" spans="1:16" ht="36" customHeight="1" x14ac:dyDescent="0.35">
      <c r="A44" s="57"/>
      <c r="B44" s="60"/>
      <c r="C44" s="19"/>
      <c r="D44" s="8" t="s">
        <v>85</v>
      </c>
      <c r="E44" s="39">
        <v>1</v>
      </c>
      <c r="F44" s="17" t="s">
        <v>86</v>
      </c>
      <c r="G44" s="35">
        <v>1695</v>
      </c>
      <c r="H44" s="35">
        <f t="shared" si="4"/>
        <v>1695</v>
      </c>
      <c r="I44" s="35">
        <v>1277</v>
      </c>
      <c r="J44" s="36">
        <f t="shared" si="5"/>
        <v>0.75339233038348086</v>
      </c>
      <c r="K44" s="1"/>
      <c r="L44" s="1"/>
      <c r="M44" s="1"/>
      <c r="N44" s="1"/>
      <c r="O44" s="1"/>
      <c r="P44" s="1"/>
    </row>
    <row r="45" spans="1:16" ht="37.5" customHeight="1" x14ac:dyDescent="0.35">
      <c r="A45" s="57"/>
      <c r="B45" s="60"/>
      <c r="C45" s="19"/>
      <c r="D45" s="8" t="s">
        <v>87</v>
      </c>
      <c r="E45" s="39">
        <v>0.91</v>
      </c>
      <c r="F45" s="9" t="s">
        <v>88</v>
      </c>
      <c r="G45" s="35">
        <v>1085</v>
      </c>
      <c r="H45" s="35">
        <f t="shared" si="4"/>
        <v>987.35</v>
      </c>
      <c r="I45" s="35">
        <v>1282</v>
      </c>
      <c r="J45" s="36">
        <f t="shared" si="5"/>
        <v>1</v>
      </c>
      <c r="K45" s="1"/>
      <c r="L45" s="1"/>
      <c r="M45" s="1"/>
      <c r="N45" s="1"/>
      <c r="O45" s="1"/>
      <c r="P45" s="1"/>
    </row>
    <row r="46" spans="1:16" ht="36" customHeight="1" x14ac:dyDescent="0.35">
      <c r="A46" s="57"/>
      <c r="B46" s="60"/>
      <c r="C46" s="19"/>
      <c r="D46" s="8" t="s">
        <v>89</v>
      </c>
      <c r="E46" s="39">
        <v>0.65</v>
      </c>
      <c r="F46" s="9" t="s">
        <v>88</v>
      </c>
      <c r="G46" s="35">
        <v>42</v>
      </c>
      <c r="H46" s="35">
        <f t="shared" si="4"/>
        <v>27.3</v>
      </c>
      <c r="I46" s="35">
        <v>42</v>
      </c>
      <c r="J46" s="36">
        <f t="shared" si="5"/>
        <v>1</v>
      </c>
      <c r="K46" s="1"/>
      <c r="L46" s="1"/>
      <c r="M46" s="1"/>
      <c r="N46" s="1"/>
      <c r="O46" s="1"/>
      <c r="P46" s="1"/>
    </row>
    <row r="47" spans="1:16" ht="54.75" customHeight="1" x14ac:dyDescent="0.35">
      <c r="A47" s="57"/>
      <c r="B47" s="60"/>
      <c r="C47" s="19"/>
      <c r="D47" s="8" t="s">
        <v>90</v>
      </c>
      <c r="E47" s="39">
        <v>0.91</v>
      </c>
      <c r="F47" s="9" t="s">
        <v>91</v>
      </c>
      <c r="G47" s="35">
        <v>2</v>
      </c>
      <c r="H47" s="35">
        <f t="shared" si="4"/>
        <v>1.82</v>
      </c>
      <c r="I47" s="35">
        <v>2</v>
      </c>
      <c r="J47" s="36">
        <f t="shared" si="5"/>
        <v>1</v>
      </c>
      <c r="K47" s="1"/>
      <c r="L47" s="1"/>
      <c r="M47" s="1"/>
      <c r="N47" s="1"/>
      <c r="O47" s="1"/>
      <c r="P47" s="1"/>
    </row>
    <row r="48" spans="1:16" ht="37.5" customHeight="1" x14ac:dyDescent="0.35">
      <c r="A48" s="57"/>
      <c r="B48" s="60"/>
      <c r="C48" s="19"/>
      <c r="D48" s="9" t="s">
        <v>92</v>
      </c>
      <c r="E48" s="39">
        <v>0.5</v>
      </c>
      <c r="F48" s="9" t="s">
        <v>93</v>
      </c>
      <c r="G48" s="35">
        <v>1198</v>
      </c>
      <c r="H48" s="35">
        <f t="shared" si="4"/>
        <v>599</v>
      </c>
      <c r="I48" s="35">
        <v>1277</v>
      </c>
      <c r="J48" s="36">
        <f t="shared" si="5"/>
        <v>1</v>
      </c>
      <c r="K48" s="1"/>
      <c r="L48" s="1"/>
      <c r="M48" s="1"/>
      <c r="N48" s="1"/>
      <c r="O48" s="1"/>
      <c r="P48" s="1"/>
    </row>
    <row r="49" spans="1:16" ht="60" customHeight="1" x14ac:dyDescent="0.35">
      <c r="A49" s="57"/>
      <c r="B49" s="58" t="s">
        <v>11</v>
      </c>
      <c r="C49" s="8" t="s">
        <v>94</v>
      </c>
      <c r="D49" s="8" t="s">
        <v>95</v>
      </c>
      <c r="E49" s="61">
        <v>0.5</v>
      </c>
      <c r="F49" s="17" t="s">
        <v>53</v>
      </c>
      <c r="G49" s="35">
        <v>0</v>
      </c>
      <c r="H49" s="35">
        <f t="shared" si="4"/>
        <v>0</v>
      </c>
      <c r="I49" s="35">
        <v>0</v>
      </c>
      <c r="J49" s="36" t="e">
        <f t="shared" si="5"/>
        <v>#DIV/0!</v>
      </c>
      <c r="K49" s="1"/>
      <c r="L49" s="1"/>
      <c r="M49" s="1"/>
      <c r="N49" s="1"/>
      <c r="O49" s="1"/>
      <c r="P49" s="1"/>
    </row>
    <row r="50" spans="1:16" ht="44.25" customHeight="1" x14ac:dyDescent="0.35">
      <c r="A50" s="57"/>
      <c r="B50" s="58" t="s">
        <v>12</v>
      </c>
      <c r="C50" s="8" t="s">
        <v>96</v>
      </c>
      <c r="D50" s="8" t="s">
        <v>97</v>
      </c>
      <c r="E50" s="61">
        <v>0.8</v>
      </c>
      <c r="F50" s="17" t="s">
        <v>53</v>
      </c>
      <c r="G50" s="35">
        <v>5</v>
      </c>
      <c r="H50" s="35">
        <f t="shared" si="4"/>
        <v>4</v>
      </c>
      <c r="I50" s="35">
        <v>5</v>
      </c>
      <c r="J50" s="36">
        <f t="shared" si="5"/>
        <v>1</v>
      </c>
      <c r="K50" s="1"/>
      <c r="L50" s="1"/>
      <c r="M50" s="1"/>
      <c r="N50" s="1"/>
      <c r="O50" s="1"/>
      <c r="P50" s="1"/>
    </row>
    <row r="51" spans="1:16" ht="43.5" customHeight="1" x14ac:dyDescent="0.35">
      <c r="A51" s="57"/>
      <c r="B51" s="10" t="s">
        <v>13</v>
      </c>
      <c r="C51" s="62" t="s">
        <v>98</v>
      </c>
      <c r="D51" s="8" t="s">
        <v>99</v>
      </c>
      <c r="E51" s="39">
        <v>0.5</v>
      </c>
      <c r="F51" s="17" t="s">
        <v>53</v>
      </c>
      <c r="G51" s="35">
        <v>2</v>
      </c>
      <c r="H51" s="35">
        <f t="shared" si="4"/>
        <v>1</v>
      </c>
      <c r="I51" s="35">
        <v>2</v>
      </c>
      <c r="J51" s="36">
        <f t="shared" si="5"/>
        <v>1</v>
      </c>
      <c r="K51" s="1"/>
      <c r="L51" s="1"/>
      <c r="M51" s="1"/>
      <c r="N51" s="1"/>
      <c r="O51" s="1"/>
      <c r="P51" s="1"/>
    </row>
    <row r="52" spans="1:16" ht="27" customHeight="1" x14ac:dyDescent="0.35">
      <c r="A52" s="51" t="s">
        <v>100</v>
      </c>
      <c r="B52" s="52"/>
      <c r="C52" s="52"/>
      <c r="D52" s="13"/>
      <c r="E52" s="14"/>
      <c r="F52" s="53"/>
      <c r="G52" s="54"/>
      <c r="H52" s="54"/>
      <c r="I52" s="55"/>
      <c r="J52" s="56">
        <f>SUM(J53:J57)/5</f>
        <v>0.98000000000000009</v>
      </c>
      <c r="K52" s="1"/>
      <c r="L52" s="1"/>
      <c r="M52" s="1"/>
      <c r="N52" s="1"/>
      <c r="O52" s="1"/>
      <c r="P52" s="1"/>
    </row>
    <row r="53" spans="1:16" ht="39" customHeight="1" x14ac:dyDescent="0.35">
      <c r="A53" s="17"/>
      <c r="B53" s="10" t="s">
        <v>10</v>
      </c>
      <c r="C53" s="9" t="s">
        <v>101</v>
      </c>
      <c r="D53" s="9" t="s">
        <v>102</v>
      </c>
      <c r="E53" s="39">
        <v>1</v>
      </c>
      <c r="F53" s="40" t="s">
        <v>53</v>
      </c>
      <c r="G53" s="35">
        <v>40</v>
      </c>
      <c r="H53" s="35">
        <f t="shared" ref="H53:H57" si="6">G53*E53</f>
        <v>40</v>
      </c>
      <c r="I53" s="35">
        <v>36</v>
      </c>
      <c r="J53" s="36">
        <f t="shared" ref="J53:J57" si="7">IF(I53/H53&gt;=1,1,IF(I53/H53&lt;1,I53/H53))</f>
        <v>0.9</v>
      </c>
      <c r="K53" s="1"/>
      <c r="L53" s="1"/>
      <c r="M53" s="1"/>
      <c r="N53" s="1"/>
      <c r="O53" s="1"/>
      <c r="P53" s="1"/>
    </row>
    <row r="54" spans="1:16" ht="38.25" customHeight="1" x14ac:dyDescent="0.35">
      <c r="A54" s="63"/>
      <c r="B54" s="7" t="s">
        <v>11</v>
      </c>
      <c r="C54" s="9" t="s">
        <v>103</v>
      </c>
      <c r="D54" s="8" t="s">
        <v>104</v>
      </c>
      <c r="E54" s="39">
        <v>1</v>
      </c>
      <c r="F54" s="9" t="s">
        <v>53</v>
      </c>
      <c r="G54" s="35">
        <v>77</v>
      </c>
      <c r="H54" s="35">
        <f t="shared" si="6"/>
        <v>77</v>
      </c>
      <c r="I54" s="35">
        <v>114</v>
      </c>
      <c r="J54" s="36">
        <f t="shared" si="7"/>
        <v>1</v>
      </c>
      <c r="K54" s="64"/>
      <c r="L54" s="64"/>
      <c r="M54" s="64"/>
      <c r="N54" s="64"/>
      <c r="O54" s="64"/>
      <c r="P54" s="64"/>
    </row>
    <row r="55" spans="1:16" ht="39" customHeight="1" x14ac:dyDescent="0.35">
      <c r="A55" s="17"/>
      <c r="B55" s="10"/>
      <c r="C55" s="60"/>
      <c r="D55" s="8" t="s">
        <v>105</v>
      </c>
      <c r="E55" s="39">
        <v>1</v>
      </c>
      <c r="F55" s="9" t="s">
        <v>53</v>
      </c>
      <c r="G55" s="35">
        <v>77</v>
      </c>
      <c r="H55" s="35">
        <f t="shared" si="6"/>
        <v>77</v>
      </c>
      <c r="I55" s="35">
        <v>114</v>
      </c>
      <c r="J55" s="36">
        <f t="shared" si="7"/>
        <v>1</v>
      </c>
      <c r="K55" s="1"/>
      <c r="L55" s="1"/>
      <c r="M55" s="1"/>
      <c r="N55" s="1"/>
      <c r="O55" s="1"/>
      <c r="P55" s="1"/>
    </row>
    <row r="56" spans="1:16" ht="43.5" customHeight="1" x14ac:dyDescent="0.35">
      <c r="A56" s="17"/>
      <c r="B56" s="10"/>
      <c r="C56" s="60"/>
      <c r="D56" s="8" t="s">
        <v>106</v>
      </c>
      <c r="E56" s="39">
        <v>1</v>
      </c>
      <c r="F56" s="9" t="s">
        <v>53</v>
      </c>
      <c r="G56" s="35">
        <v>9</v>
      </c>
      <c r="H56" s="35">
        <f t="shared" si="6"/>
        <v>9</v>
      </c>
      <c r="I56" s="35">
        <v>9</v>
      </c>
      <c r="J56" s="36">
        <f t="shared" si="7"/>
        <v>1</v>
      </c>
      <c r="K56" s="1"/>
      <c r="L56" s="1"/>
      <c r="M56" s="1"/>
      <c r="N56" s="1"/>
      <c r="O56" s="1"/>
      <c r="P56" s="1"/>
    </row>
    <row r="57" spans="1:16" ht="39" customHeight="1" x14ac:dyDescent="0.35">
      <c r="A57" s="17"/>
      <c r="B57" s="10" t="s">
        <v>12</v>
      </c>
      <c r="C57" s="9" t="s">
        <v>107</v>
      </c>
      <c r="D57" s="8" t="s">
        <v>108</v>
      </c>
      <c r="E57" s="39">
        <v>0.75</v>
      </c>
      <c r="F57" s="9" t="s">
        <v>53</v>
      </c>
      <c r="G57" s="35">
        <v>131</v>
      </c>
      <c r="H57" s="35">
        <f t="shared" si="6"/>
        <v>98.25</v>
      </c>
      <c r="I57" s="35">
        <v>144</v>
      </c>
      <c r="J57" s="36">
        <f t="shared" si="7"/>
        <v>1</v>
      </c>
      <c r="K57" s="1"/>
      <c r="L57" s="1"/>
      <c r="M57" s="1"/>
      <c r="N57" s="1"/>
      <c r="O57" s="1"/>
      <c r="P57" s="1"/>
    </row>
    <row r="58" spans="1:16" ht="24" customHeight="1" x14ac:dyDescent="0.35">
      <c r="A58" s="51" t="s">
        <v>109</v>
      </c>
      <c r="B58" s="52"/>
      <c r="C58" s="52"/>
      <c r="D58" s="13"/>
      <c r="E58" s="52"/>
      <c r="F58" s="65"/>
      <c r="G58" s="66"/>
      <c r="H58" s="66"/>
      <c r="I58" s="67"/>
      <c r="J58" s="68">
        <f>SUM(J59:J60)/2</f>
        <v>0.65871582144512009</v>
      </c>
    </row>
    <row r="59" spans="1:16" ht="63.75" customHeight="1" x14ac:dyDescent="0.35">
      <c r="A59" s="60"/>
      <c r="B59" s="58" t="s">
        <v>10</v>
      </c>
      <c r="C59" s="19" t="s">
        <v>110</v>
      </c>
      <c r="D59" s="69" t="s">
        <v>111</v>
      </c>
      <c r="E59" s="39">
        <v>0.95</v>
      </c>
      <c r="F59" s="17" t="s">
        <v>73</v>
      </c>
      <c r="G59" s="43">
        <v>580</v>
      </c>
      <c r="H59" s="35">
        <f t="shared" ref="H59:H60" si="8">G59*E59</f>
        <v>551</v>
      </c>
      <c r="I59" s="35">
        <v>339</v>
      </c>
      <c r="J59" s="36">
        <f t="shared" ref="J59:J60" si="9">IF(I59/H59&gt;=1,1,IF(I59/H59&lt;1,I59/H59))</f>
        <v>0.61524500907441015</v>
      </c>
    </row>
    <row r="60" spans="1:16" ht="45" customHeight="1" x14ac:dyDescent="0.35">
      <c r="A60" s="17"/>
      <c r="B60" s="10" t="s">
        <v>11</v>
      </c>
      <c r="C60" s="9" t="s">
        <v>112</v>
      </c>
      <c r="D60" s="9" t="s">
        <v>113</v>
      </c>
      <c r="E60" s="39">
        <v>0.85</v>
      </c>
      <c r="F60" s="17" t="s">
        <v>114</v>
      </c>
      <c r="G60" s="43">
        <v>573</v>
      </c>
      <c r="H60" s="35">
        <f t="shared" si="8"/>
        <v>487.05</v>
      </c>
      <c r="I60" s="35">
        <v>342</v>
      </c>
      <c r="J60" s="36">
        <f t="shared" si="9"/>
        <v>0.70218663381583002</v>
      </c>
      <c r="K60" s="1"/>
      <c r="L60" s="1"/>
      <c r="M60" s="1"/>
      <c r="N60" s="1"/>
      <c r="O60" s="1"/>
      <c r="P60" s="1"/>
    </row>
    <row r="61" spans="1:16" ht="24" customHeight="1" x14ac:dyDescent="0.35">
      <c r="A61" s="57" t="s">
        <v>115</v>
      </c>
      <c r="B61" s="14"/>
      <c r="C61" s="70"/>
      <c r="D61" s="13"/>
      <c r="E61" s="14"/>
      <c r="F61" s="53"/>
      <c r="G61" s="54"/>
      <c r="H61" s="54"/>
      <c r="I61" s="55"/>
      <c r="J61" s="71">
        <f>SUM(J62:J64)/3</f>
        <v>0.92499999999999993</v>
      </c>
      <c r="K61" s="1"/>
      <c r="L61" s="1"/>
      <c r="M61" s="1"/>
      <c r="N61" s="1"/>
      <c r="O61" s="1"/>
      <c r="P61" s="1"/>
    </row>
    <row r="62" spans="1:16" ht="23.25" customHeight="1" x14ac:dyDescent="0.35">
      <c r="A62" s="17"/>
      <c r="B62" s="72" t="s">
        <v>10</v>
      </c>
      <c r="C62" s="73" t="s">
        <v>116</v>
      </c>
      <c r="D62" s="74" t="s">
        <v>117</v>
      </c>
      <c r="E62" s="75">
        <v>0.156</v>
      </c>
      <c r="F62" s="74" t="s">
        <v>118</v>
      </c>
      <c r="G62" s="76">
        <v>1327</v>
      </c>
      <c r="H62" s="76">
        <f t="shared" ref="H62:H64" si="10">G62*E62</f>
        <v>207.012</v>
      </c>
      <c r="I62" s="76">
        <v>141</v>
      </c>
      <c r="J62" s="77">
        <f t="shared" ref="J62:J64" si="11">IF((I62/G62*100)&lt;2.5,1,IF((I62/G62*100)&lt;10,0.975,IF((I62/G62*100)&lt;20,0.9,IF((I62/G62*100)&lt;30,0.8,IF((I62/G62*100)&gt;30,0.7)))))</f>
        <v>0.9</v>
      </c>
      <c r="K62" s="78" t="s">
        <v>119</v>
      </c>
      <c r="L62" s="1"/>
      <c r="M62" s="1"/>
      <c r="N62" s="1"/>
      <c r="O62" s="1"/>
      <c r="P62" s="1"/>
    </row>
    <row r="63" spans="1:16" ht="21" customHeight="1" x14ac:dyDescent="0.35">
      <c r="A63" s="17"/>
      <c r="B63" s="79"/>
      <c r="C63" s="73"/>
      <c r="D63" s="74" t="s">
        <v>120</v>
      </c>
      <c r="E63" s="80">
        <v>0.15</v>
      </c>
      <c r="F63" s="74" t="s">
        <v>118</v>
      </c>
      <c r="G63" s="76">
        <v>1327</v>
      </c>
      <c r="H63" s="76">
        <f t="shared" si="10"/>
        <v>199.04999999999998</v>
      </c>
      <c r="I63" s="76">
        <v>158</v>
      </c>
      <c r="J63" s="77">
        <f t="shared" si="11"/>
        <v>0.9</v>
      </c>
      <c r="K63" s="78" t="s">
        <v>119</v>
      </c>
      <c r="L63" s="1"/>
      <c r="M63" s="1"/>
      <c r="N63" s="1"/>
      <c r="O63" s="1"/>
      <c r="P63" s="1"/>
    </row>
    <row r="64" spans="1:16" ht="21" customHeight="1" x14ac:dyDescent="0.35">
      <c r="A64" s="17"/>
      <c r="B64" s="72"/>
      <c r="C64" s="73"/>
      <c r="D64" s="74" t="s">
        <v>121</v>
      </c>
      <c r="E64" s="80">
        <v>0.08</v>
      </c>
      <c r="F64" s="74" t="s">
        <v>118</v>
      </c>
      <c r="G64" s="76">
        <v>1327</v>
      </c>
      <c r="H64" s="76">
        <f t="shared" si="10"/>
        <v>106.16</v>
      </c>
      <c r="I64" s="76">
        <v>47</v>
      </c>
      <c r="J64" s="77">
        <f t="shared" si="11"/>
        <v>0.97499999999999998</v>
      </c>
      <c r="K64" s="78" t="s">
        <v>119</v>
      </c>
      <c r="L64" s="1"/>
      <c r="M64" s="1"/>
      <c r="N64" s="1"/>
      <c r="O64" s="1"/>
      <c r="P64" s="1"/>
    </row>
    <row r="65" spans="1:16" ht="25.5" customHeight="1" x14ac:dyDescent="0.35">
      <c r="A65" s="51" t="s">
        <v>122</v>
      </c>
      <c r="B65" s="14"/>
      <c r="C65" s="70"/>
      <c r="D65" s="13"/>
      <c r="E65" s="68"/>
      <c r="F65" s="13"/>
      <c r="G65" s="54"/>
      <c r="H65" s="55"/>
      <c r="I65" s="55"/>
      <c r="J65" s="56">
        <f>SUM(J66)/1</f>
        <v>0.75</v>
      </c>
      <c r="K65" s="1"/>
      <c r="L65" s="1"/>
      <c r="M65" s="1"/>
      <c r="N65" s="1"/>
      <c r="O65" s="1"/>
      <c r="P65" s="1"/>
    </row>
    <row r="66" spans="1:16" ht="50.25" customHeight="1" x14ac:dyDescent="0.35">
      <c r="A66" s="17"/>
      <c r="B66" s="10" t="s">
        <v>10</v>
      </c>
      <c r="C66" s="8" t="s">
        <v>123</v>
      </c>
      <c r="D66" s="8" t="s">
        <v>124</v>
      </c>
      <c r="E66" s="39">
        <v>0.1</v>
      </c>
      <c r="F66" s="17" t="s">
        <v>53</v>
      </c>
      <c r="G66" s="81">
        <v>120</v>
      </c>
      <c r="H66" s="35">
        <f>G66*E66</f>
        <v>12</v>
      </c>
      <c r="I66" s="82">
        <v>9</v>
      </c>
      <c r="J66" s="36">
        <f>IF(I66/H66&gt;=1,1,IF(I66/H66&lt;1,I66/H66))</f>
        <v>0.75</v>
      </c>
      <c r="K66" s="1"/>
      <c r="L66" s="1"/>
      <c r="M66" s="1"/>
      <c r="N66" s="1"/>
      <c r="O66" s="1"/>
      <c r="P66" s="1"/>
    </row>
    <row r="67" spans="1:16" ht="24" customHeight="1" x14ac:dyDescent="0.35">
      <c r="A67" s="45" t="s">
        <v>125</v>
      </c>
      <c r="B67" s="45"/>
      <c r="C67" s="45"/>
      <c r="D67" s="45"/>
      <c r="E67" s="6"/>
      <c r="F67" s="47"/>
      <c r="G67" s="48"/>
      <c r="H67" s="6"/>
      <c r="I67" s="49"/>
      <c r="J67" s="50">
        <f>SUM(J68:J70)/3</f>
        <v>0.85971757710888141</v>
      </c>
      <c r="K67" s="1"/>
      <c r="L67" s="1"/>
      <c r="M67" s="1"/>
      <c r="N67" s="1"/>
      <c r="O67" s="1"/>
      <c r="P67" s="1"/>
    </row>
    <row r="68" spans="1:16" ht="54" customHeight="1" x14ac:dyDescent="0.35">
      <c r="A68" s="57"/>
      <c r="B68" s="10" t="s">
        <v>126</v>
      </c>
      <c r="C68" s="9" t="s">
        <v>127</v>
      </c>
      <c r="D68" s="8" t="s">
        <v>128</v>
      </c>
      <c r="E68" s="39">
        <v>1</v>
      </c>
      <c r="F68" s="17" t="s">
        <v>53</v>
      </c>
      <c r="G68" s="35">
        <v>598</v>
      </c>
      <c r="H68" s="35">
        <f t="shared" ref="H68:H70" si="12">G68*E68</f>
        <v>598</v>
      </c>
      <c r="I68" s="35">
        <v>446</v>
      </c>
      <c r="J68" s="36">
        <f t="shared" ref="J68:J70" si="13">IF(I68/H68&gt;=1,1,IF(I68/H68&lt;1,I68/H68))</f>
        <v>0.74581939799331098</v>
      </c>
      <c r="K68" s="1"/>
      <c r="L68" s="1"/>
      <c r="M68" s="1"/>
      <c r="N68" s="1"/>
      <c r="O68" s="1"/>
      <c r="P68" s="1"/>
    </row>
    <row r="69" spans="1:16" ht="40.5" customHeight="1" x14ac:dyDescent="0.35">
      <c r="A69" s="17"/>
      <c r="B69" s="10" t="s">
        <v>11</v>
      </c>
      <c r="C69" s="9" t="s">
        <v>129</v>
      </c>
      <c r="D69" s="9" t="s">
        <v>130</v>
      </c>
      <c r="E69" s="39">
        <v>1</v>
      </c>
      <c r="F69" s="40" t="s">
        <v>53</v>
      </c>
      <c r="G69" s="43">
        <v>15</v>
      </c>
      <c r="H69" s="35">
        <f t="shared" si="12"/>
        <v>15</v>
      </c>
      <c r="I69" s="43">
        <v>17</v>
      </c>
      <c r="J69" s="36">
        <f t="shared" si="13"/>
        <v>1</v>
      </c>
      <c r="K69" s="1"/>
      <c r="L69" s="1"/>
      <c r="M69" s="1"/>
      <c r="N69" s="1"/>
      <c r="O69" s="1"/>
      <c r="P69" s="1"/>
    </row>
    <row r="70" spans="1:16" ht="48.75" customHeight="1" x14ac:dyDescent="0.35">
      <c r="A70" s="17"/>
      <c r="B70" s="10" t="s">
        <v>12</v>
      </c>
      <c r="C70" s="8" t="s">
        <v>131</v>
      </c>
      <c r="D70" s="8" t="s">
        <v>132</v>
      </c>
      <c r="E70" s="39">
        <v>0.1</v>
      </c>
      <c r="F70" s="83" t="s">
        <v>133</v>
      </c>
      <c r="G70" s="43">
        <v>180</v>
      </c>
      <c r="H70" s="35">
        <f t="shared" si="12"/>
        <v>18</v>
      </c>
      <c r="I70" s="43">
        <v>15</v>
      </c>
      <c r="J70" s="36">
        <f t="shared" si="13"/>
        <v>0.83333333333333337</v>
      </c>
      <c r="K70" s="1"/>
      <c r="L70" s="1"/>
      <c r="M70" s="1"/>
      <c r="N70" s="1"/>
      <c r="O70" s="1"/>
      <c r="P70" s="1"/>
    </row>
    <row r="71" spans="1:16" ht="24.75" customHeight="1" x14ac:dyDescent="0.35">
      <c r="A71" s="45" t="s">
        <v>134</v>
      </c>
      <c r="B71" s="45"/>
      <c r="C71" s="45"/>
      <c r="D71" s="45"/>
      <c r="E71" s="6"/>
      <c r="F71" s="47"/>
      <c r="G71" s="48"/>
      <c r="H71" s="48"/>
      <c r="I71" s="49"/>
      <c r="J71" s="50" t="e">
        <f>SUM(J72:J85)/14</f>
        <v>#DIV/0!</v>
      </c>
      <c r="K71" s="1"/>
      <c r="L71" s="1"/>
      <c r="M71" s="1"/>
      <c r="N71" s="1"/>
      <c r="O71" s="1"/>
      <c r="P71" s="1"/>
    </row>
    <row r="72" spans="1:16" ht="39" customHeight="1" x14ac:dyDescent="0.35">
      <c r="A72" s="17"/>
      <c r="B72" s="10" t="s">
        <v>10</v>
      </c>
      <c r="C72" s="17" t="s">
        <v>135</v>
      </c>
      <c r="D72" s="8" t="s">
        <v>136</v>
      </c>
      <c r="E72" s="39">
        <v>1</v>
      </c>
      <c r="F72" s="9" t="s">
        <v>137</v>
      </c>
      <c r="G72" s="35">
        <v>18</v>
      </c>
      <c r="H72" s="35">
        <f t="shared" ref="H72:H85" si="14">G72*E72</f>
        <v>18</v>
      </c>
      <c r="I72" s="35">
        <v>18</v>
      </c>
      <c r="J72" s="36">
        <f t="shared" ref="J72:J85" si="15">IF(I72/H72&gt;=1,1,IF(I72/H72&lt;1,I72/H72))</f>
        <v>1</v>
      </c>
      <c r="K72" s="1"/>
      <c r="L72" s="1"/>
      <c r="M72" s="1"/>
      <c r="N72" s="1"/>
      <c r="O72" s="1"/>
      <c r="P72" s="1"/>
    </row>
    <row r="73" spans="1:16" ht="43.5" customHeight="1" x14ac:dyDescent="0.35">
      <c r="A73" s="17"/>
      <c r="B73" s="10"/>
      <c r="C73" s="17"/>
      <c r="D73" s="8" t="s">
        <v>138</v>
      </c>
      <c r="E73" s="39">
        <v>1</v>
      </c>
      <c r="F73" s="9" t="s">
        <v>137</v>
      </c>
      <c r="G73" s="35">
        <v>14</v>
      </c>
      <c r="H73" s="35">
        <f t="shared" si="14"/>
        <v>14</v>
      </c>
      <c r="I73" s="35">
        <v>14</v>
      </c>
      <c r="J73" s="36">
        <f t="shared" si="15"/>
        <v>1</v>
      </c>
      <c r="K73" s="1"/>
      <c r="L73" s="1"/>
      <c r="M73" s="1"/>
      <c r="N73" s="1"/>
      <c r="O73" s="1"/>
      <c r="P73" s="1"/>
    </row>
    <row r="74" spans="1:16" ht="49.5" customHeight="1" x14ac:dyDescent="0.35">
      <c r="A74" s="17"/>
      <c r="B74" s="10"/>
      <c r="C74" s="17"/>
      <c r="D74" s="8" t="s">
        <v>139</v>
      </c>
      <c r="E74" s="39">
        <v>1</v>
      </c>
      <c r="F74" s="9" t="s">
        <v>137</v>
      </c>
      <c r="G74" s="35">
        <v>12</v>
      </c>
      <c r="H74" s="35">
        <f t="shared" si="14"/>
        <v>12</v>
      </c>
      <c r="I74" s="35">
        <v>12</v>
      </c>
      <c r="J74" s="36">
        <f t="shared" si="15"/>
        <v>1</v>
      </c>
      <c r="K74" s="1"/>
      <c r="L74" s="1"/>
      <c r="M74" s="1"/>
      <c r="N74" s="1"/>
      <c r="O74" s="1"/>
      <c r="P74" s="1"/>
    </row>
    <row r="75" spans="1:16" ht="64.5" customHeight="1" x14ac:dyDescent="0.35">
      <c r="A75" s="17"/>
      <c r="B75" s="10"/>
      <c r="C75" s="17"/>
      <c r="D75" s="8" t="s">
        <v>140</v>
      </c>
      <c r="E75" s="39">
        <v>1</v>
      </c>
      <c r="F75" s="9" t="s">
        <v>141</v>
      </c>
      <c r="G75" s="35">
        <v>8791</v>
      </c>
      <c r="H75" s="35">
        <f t="shared" si="14"/>
        <v>8791</v>
      </c>
      <c r="I75" s="35">
        <v>8467</v>
      </c>
      <c r="J75" s="36">
        <f t="shared" si="15"/>
        <v>0.96314412467296096</v>
      </c>
      <c r="K75" s="1"/>
      <c r="L75" s="1"/>
      <c r="M75" s="1"/>
      <c r="N75" s="1"/>
      <c r="O75" s="1"/>
      <c r="P75" s="1"/>
    </row>
    <row r="76" spans="1:16" ht="34.5" customHeight="1" x14ac:dyDescent="0.35">
      <c r="A76" s="17"/>
      <c r="B76" s="10"/>
      <c r="C76" s="17"/>
      <c r="D76" s="8" t="s">
        <v>142</v>
      </c>
      <c r="E76" s="39">
        <v>0.75</v>
      </c>
      <c r="F76" s="9" t="s">
        <v>143</v>
      </c>
      <c r="G76" s="35">
        <v>2321</v>
      </c>
      <c r="H76" s="35">
        <f t="shared" si="14"/>
        <v>1740.75</v>
      </c>
      <c r="I76" s="35">
        <v>2117</v>
      </c>
      <c r="J76" s="36">
        <f t="shared" si="15"/>
        <v>1</v>
      </c>
      <c r="K76" s="1"/>
      <c r="L76" s="1"/>
      <c r="M76" s="1"/>
      <c r="N76" s="1"/>
      <c r="O76" s="1"/>
      <c r="P76" s="1"/>
    </row>
    <row r="77" spans="1:16" ht="40.5" customHeight="1" x14ac:dyDescent="0.35">
      <c r="A77" s="17"/>
      <c r="B77" s="10"/>
      <c r="C77" s="17"/>
      <c r="D77" s="8" t="s">
        <v>144</v>
      </c>
      <c r="E77" s="39">
        <v>0.65</v>
      </c>
      <c r="F77" s="9" t="s">
        <v>145</v>
      </c>
      <c r="G77" s="35">
        <v>6903</v>
      </c>
      <c r="H77" s="35">
        <f t="shared" si="14"/>
        <v>4486.95</v>
      </c>
      <c r="I77" s="35">
        <v>6512</v>
      </c>
      <c r="J77" s="36">
        <f t="shared" si="15"/>
        <v>1</v>
      </c>
      <c r="K77" s="1"/>
      <c r="L77" s="1"/>
      <c r="M77" s="1"/>
      <c r="N77" s="1"/>
      <c r="O77" s="1"/>
      <c r="P77" s="1"/>
    </row>
    <row r="78" spans="1:16" ht="39" customHeight="1" x14ac:dyDescent="0.35">
      <c r="A78" s="17"/>
      <c r="B78" s="10" t="s">
        <v>11</v>
      </c>
      <c r="C78" s="9" t="s">
        <v>146</v>
      </c>
      <c r="D78" s="9" t="s">
        <v>147</v>
      </c>
      <c r="E78" s="39">
        <v>0.95</v>
      </c>
      <c r="F78" s="9" t="s">
        <v>148</v>
      </c>
      <c r="G78" s="35">
        <v>0</v>
      </c>
      <c r="H78" s="35">
        <f t="shared" si="14"/>
        <v>0</v>
      </c>
      <c r="I78" s="35">
        <v>0</v>
      </c>
      <c r="J78" s="36" t="e">
        <f t="shared" si="15"/>
        <v>#DIV/0!</v>
      </c>
      <c r="K78" s="1"/>
      <c r="L78" s="1"/>
      <c r="M78" s="1"/>
      <c r="N78" s="1"/>
      <c r="O78" s="1"/>
      <c r="P78" s="1"/>
    </row>
    <row r="79" spans="1:16" ht="69" customHeight="1" x14ac:dyDescent="0.35">
      <c r="A79" s="17"/>
      <c r="B79" s="10" t="s">
        <v>12</v>
      </c>
      <c r="C79" s="8" t="s">
        <v>149</v>
      </c>
      <c r="D79" s="8" t="s">
        <v>150</v>
      </c>
      <c r="E79" s="61">
        <v>0.2</v>
      </c>
      <c r="F79" s="17" t="s">
        <v>53</v>
      </c>
      <c r="G79" s="35">
        <v>18624</v>
      </c>
      <c r="H79" s="35">
        <f t="shared" si="14"/>
        <v>3724.8</v>
      </c>
      <c r="I79" s="35">
        <v>50</v>
      </c>
      <c r="J79" s="36">
        <f t="shared" si="15"/>
        <v>1.3423539518900343E-2</v>
      </c>
      <c r="K79" s="1"/>
      <c r="L79" s="1"/>
      <c r="M79" s="1"/>
      <c r="N79" s="1"/>
      <c r="O79" s="1"/>
      <c r="P79" s="1"/>
    </row>
    <row r="80" spans="1:16" ht="54" customHeight="1" x14ac:dyDescent="0.35">
      <c r="A80" s="17"/>
      <c r="B80" s="10" t="s">
        <v>13</v>
      </c>
      <c r="C80" s="8" t="s">
        <v>151</v>
      </c>
      <c r="D80" s="8" t="s">
        <v>152</v>
      </c>
      <c r="E80" s="39">
        <v>0.1</v>
      </c>
      <c r="F80" s="17" t="s">
        <v>53</v>
      </c>
      <c r="G80" s="35">
        <v>4692</v>
      </c>
      <c r="H80" s="35">
        <f t="shared" si="14"/>
        <v>469.20000000000005</v>
      </c>
      <c r="I80" s="43">
        <v>2500</v>
      </c>
      <c r="J80" s="36">
        <f t="shared" si="15"/>
        <v>1</v>
      </c>
      <c r="K80" s="1"/>
      <c r="L80" s="1"/>
      <c r="M80" s="1"/>
      <c r="N80" s="1"/>
      <c r="O80" s="1"/>
      <c r="P80" s="1"/>
    </row>
    <row r="81" spans="1:26" ht="50.25" customHeight="1" x14ac:dyDescent="0.35">
      <c r="A81" s="17"/>
      <c r="B81" s="10" t="s">
        <v>14</v>
      </c>
      <c r="C81" s="8" t="s">
        <v>153</v>
      </c>
      <c r="D81" s="8" t="s">
        <v>154</v>
      </c>
      <c r="E81" s="39">
        <v>0.5</v>
      </c>
      <c r="F81" s="17" t="s">
        <v>53</v>
      </c>
      <c r="G81" s="35">
        <v>148</v>
      </c>
      <c r="H81" s="35">
        <f t="shared" si="14"/>
        <v>74</v>
      </c>
      <c r="I81" s="43">
        <v>296</v>
      </c>
      <c r="J81" s="36">
        <f t="shared" si="15"/>
        <v>1</v>
      </c>
      <c r="K81" s="1"/>
      <c r="L81" s="1"/>
      <c r="M81" s="1"/>
      <c r="N81" s="1"/>
      <c r="O81" s="1"/>
      <c r="P81" s="1"/>
    </row>
    <row r="82" spans="1:26" ht="49.5" customHeight="1" x14ac:dyDescent="0.35">
      <c r="A82" s="17"/>
      <c r="B82" s="10" t="s">
        <v>15</v>
      </c>
      <c r="C82" s="20" t="s">
        <v>155</v>
      </c>
      <c r="D82" s="84" t="s">
        <v>156</v>
      </c>
      <c r="E82" s="85">
        <v>0.9</v>
      </c>
      <c r="F82" s="40" t="s">
        <v>53</v>
      </c>
      <c r="G82" s="35">
        <v>18</v>
      </c>
      <c r="H82" s="35">
        <f t="shared" si="14"/>
        <v>16.2</v>
      </c>
      <c r="I82" s="35">
        <v>0</v>
      </c>
      <c r="J82" s="36">
        <f t="shared" si="15"/>
        <v>0</v>
      </c>
      <c r="K82" s="1"/>
      <c r="L82" s="1"/>
      <c r="M82" s="1"/>
      <c r="N82" s="1"/>
      <c r="O82" s="1"/>
      <c r="P82" s="1"/>
    </row>
    <row r="83" spans="1:26" ht="49.5" customHeight="1" x14ac:dyDescent="0.35">
      <c r="A83" s="17"/>
      <c r="B83" s="10" t="s">
        <v>16</v>
      </c>
      <c r="C83" s="8" t="s">
        <v>157</v>
      </c>
      <c r="D83" s="9" t="s">
        <v>158</v>
      </c>
      <c r="E83" s="39">
        <v>0.1</v>
      </c>
      <c r="F83" s="17" t="s">
        <v>53</v>
      </c>
      <c r="G83" s="43">
        <v>230</v>
      </c>
      <c r="H83" s="35">
        <f t="shared" si="14"/>
        <v>23</v>
      </c>
      <c r="I83" s="35">
        <v>15</v>
      </c>
      <c r="J83" s="36">
        <f t="shared" si="15"/>
        <v>0.65217391304347827</v>
      </c>
      <c r="K83" s="1"/>
      <c r="L83" s="1"/>
      <c r="M83" s="1"/>
      <c r="N83" s="1"/>
      <c r="O83" s="1"/>
      <c r="P83" s="1"/>
    </row>
    <row r="84" spans="1:26" ht="51" customHeight="1" x14ac:dyDescent="0.35">
      <c r="A84" s="86"/>
      <c r="B84" s="87" t="s">
        <v>17</v>
      </c>
      <c r="C84" s="86" t="s">
        <v>159</v>
      </c>
      <c r="D84" s="88" t="s">
        <v>160</v>
      </c>
      <c r="E84" s="89">
        <v>0.25</v>
      </c>
      <c r="F84" s="86" t="s">
        <v>53</v>
      </c>
      <c r="G84" s="90">
        <v>4516</v>
      </c>
      <c r="H84" s="91">
        <f t="shared" si="14"/>
        <v>1129</v>
      </c>
      <c r="I84" s="90">
        <v>0</v>
      </c>
      <c r="J84" s="92">
        <f t="shared" si="15"/>
        <v>0</v>
      </c>
      <c r="K84" s="93"/>
      <c r="L84" s="93"/>
      <c r="M84" s="93"/>
      <c r="N84" s="93"/>
      <c r="O84" s="93"/>
      <c r="P84" s="93"/>
      <c r="Q84" s="94"/>
      <c r="R84" s="94"/>
      <c r="S84" s="94"/>
      <c r="T84" s="94"/>
      <c r="U84" s="94"/>
      <c r="V84" s="94"/>
      <c r="W84" s="94"/>
      <c r="X84" s="94"/>
      <c r="Y84" s="94"/>
      <c r="Z84" s="94"/>
    </row>
    <row r="85" spans="1:26" ht="53.25" customHeight="1" x14ac:dyDescent="0.35">
      <c r="A85" s="17"/>
      <c r="B85" s="7" t="s">
        <v>18</v>
      </c>
      <c r="C85" s="62" t="s">
        <v>98</v>
      </c>
      <c r="D85" s="9" t="s">
        <v>161</v>
      </c>
      <c r="E85" s="36">
        <v>0.5</v>
      </c>
      <c r="F85" s="17" t="s">
        <v>53</v>
      </c>
      <c r="G85" s="43">
        <v>1578</v>
      </c>
      <c r="H85" s="35">
        <f t="shared" si="14"/>
        <v>789</v>
      </c>
      <c r="I85" s="43">
        <v>3</v>
      </c>
      <c r="J85" s="36">
        <f t="shared" si="15"/>
        <v>3.8022813688212928E-3</v>
      </c>
      <c r="K85" s="1"/>
      <c r="L85" s="1"/>
      <c r="M85" s="1"/>
      <c r="N85" s="1"/>
      <c r="O85" s="1"/>
      <c r="P85" s="1"/>
    </row>
    <row r="86" spans="1:26" ht="26.25" customHeight="1" x14ac:dyDescent="0.35">
      <c r="A86" s="45" t="s">
        <v>162</v>
      </c>
      <c r="B86" s="45"/>
      <c r="C86" s="45"/>
      <c r="D86" s="45"/>
      <c r="E86" s="6"/>
      <c r="F86" s="47"/>
      <c r="G86" s="48"/>
      <c r="H86" s="6"/>
      <c r="I86" s="48"/>
      <c r="J86" s="33">
        <f>SUM(J87:J95)/9</f>
        <v>0.77706525798763604</v>
      </c>
      <c r="K86" s="1"/>
      <c r="L86" s="1"/>
      <c r="M86" s="1"/>
      <c r="N86" s="1"/>
      <c r="O86" s="1"/>
      <c r="P86" s="1"/>
    </row>
    <row r="87" spans="1:26" ht="47.25" customHeight="1" x14ac:dyDescent="0.35">
      <c r="A87" s="17"/>
      <c r="B87" s="10" t="s">
        <v>126</v>
      </c>
      <c r="C87" s="8" t="s">
        <v>163</v>
      </c>
      <c r="D87" s="8" t="s">
        <v>164</v>
      </c>
      <c r="E87" s="39">
        <v>0.1</v>
      </c>
      <c r="F87" s="17" t="s">
        <v>53</v>
      </c>
      <c r="G87" s="35">
        <v>4692</v>
      </c>
      <c r="H87" s="35">
        <f t="shared" ref="H87:H95" si="16">G87*E87</f>
        <v>469.20000000000005</v>
      </c>
      <c r="I87" s="43">
        <v>2500</v>
      </c>
      <c r="J87" s="36">
        <f t="shared" ref="J87:J95" si="17">IF(I87/H87&gt;=1,1,IF(I87/H87&lt;1,I87/H87))</f>
        <v>1</v>
      </c>
      <c r="K87" s="1"/>
      <c r="L87" s="1"/>
      <c r="M87" s="1"/>
      <c r="N87" s="1"/>
      <c r="O87" s="1"/>
      <c r="P87" s="1"/>
    </row>
    <row r="88" spans="1:26" ht="55.5" customHeight="1" x14ac:dyDescent="0.35">
      <c r="A88" s="17"/>
      <c r="B88" s="10" t="s">
        <v>11</v>
      </c>
      <c r="C88" s="8" t="s">
        <v>165</v>
      </c>
      <c r="D88" s="8" t="s">
        <v>166</v>
      </c>
      <c r="E88" s="39">
        <v>0.5</v>
      </c>
      <c r="F88" s="17" t="s">
        <v>53</v>
      </c>
      <c r="G88" s="35">
        <v>148</v>
      </c>
      <c r="H88" s="35">
        <f t="shared" si="16"/>
        <v>74</v>
      </c>
      <c r="I88" s="43">
        <v>296</v>
      </c>
      <c r="J88" s="36">
        <f t="shared" si="17"/>
        <v>1</v>
      </c>
      <c r="K88" s="1"/>
      <c r="L88" s="1"/>
      <c r="M88" s="1"/>
      <c r="N88" s="1"/>
      <c r="O88" s="1"/>
      <c r="P88" s="1"/>
    </row>
    <row r="89" spans="1:26" ht="56.25" customHeight="1" x14ac:dyDescent="0.35">
      <c r="A89" s="17"/>
      <c r="B89" s="10" t="s">
        <v>12</v>
      </c>
      <c r="C89" s="9" t="s">
        <v>167</v>
      </c>
      <c r="D89" s="9" t="s">
        <v>168</v>
      </c>
      <c r="E89" s="39">
        <v>1</v>
      </c>
      <c r="F89" s="40" t="s">
        <v>53</v>
      </c>
      <c r="G89" s="35">
        <v>80</v>
      </c>
      <c r="H89" s="35">
        <f t="shared" si="16"/>
        <v>80</v>
      </c>
      <c r="I89" s="35">
        <v>109</v>
      </c>
      <c r="J89" s="36">
        <f t="shared" si="17"/>
        <v>1</v>
      </c>
      <c r="K89" s="1"/>
      <c r="L89" s="1"/>
      <c r="M89" s="1"/>
      <c r="N89" s="1"/>
      <c r="O89" s="1"/>
      <c r="P89" s="1"/>
    </row>
    <row r="90" spans="1:26" ht="38.25" customHeight="1" x14ac:dyDescent="0.35">
      <c r="A90" s="17"/>
      <c r="B90" s="10" t="s">
        <v>13</v>
      </c>
      <c r="C90" s="18" t="s">
        <v>169</v>
      </c>
      <c r="D90" s="95" t="s">
        <v>170</v>
      </c>
      <c r="E90" s="96">
        <v>0.8</v>
      </c>
      <c r="F90" s="17" t="s">
        <v>53</v>
      </c>
      <c r="G90" s="35">
        <v>66</v>
      </c>
      <c r="H90" s="35">
        <f t="shared" si="16"/>
        <v>52.800000000000004</v>
      </c>
      <c r="I90" s="35">
        <v>66</v>
      </c>
      <c r="J90" s="36">
        <f t="shared" si="17"/>
        <v>1</v>
      </c>
      <c r="K90" s="1"/>
      <c r="L90" s="1"/>
      <c r="M90" s="1"/>
      <c r="N90" s="1"/>
      <c r="O90" s="1"/>
      <c r="P90" s="1"/>
    </row>
    <row r="91" spans="1:26" ht="66.75" customHeight="1" x14ac:dyDescent="0.35">
      <c r="A91" s="17"/>
      <c r="B91" s="10" t="s">
        <v>14</v>
      </c>
      <c r="C91" s="17" t="s">
        <v>171</v>
      </c>
      <c r="D91" s="8" t="s">
        <v>172</v>
      </c>
      <c r="E91" s="39">
        <v>1</v>
      </c>
      <c r="F91" s="17" t="s">
        <v>53</v>
      </c>
      <c r="G91" s="35">
        <v>569</v>
      </c>
      <c r="H91" s="35">
        <f t="shared" si="16"/>
        <v>569</v>
      </c>
      <c r="I91" s="35">
        <v>456</v>
      </c>
      <c r="J91" s="36">
        <f t="shared" si="17"/>
        <v>0.80140597539543057</v>
      </c>
      <c r="K91" s="1"/>
      <c r="L91" s="1"/>
      <c r="M91" s="1"/>
      <c r="N91" s="1"/>
      <c r="O91" s="1"/>
      <c r="P91" s="1"/>
    </row>
    <row r="92" spans="1:26" ht="51" customHeight="1" x14ac:dyDescent="0.35">
      <c r="A92" s="97"/>
      <c r="B92" s="10" t="s">
        <v>15</v>
      </c>
      <c r="C92" s="8" t="s">
        <v>173</v>
      </c>
      <c r="D92" s="8" t="s">
        <v>174</v>
      </c>
      <c r="E92" s="39">
        <v>1</v>
      </c>
      <c r="F92" s="17" t="s">
        <v>53</v>
      </c>
      <c r="G92" s="35">
        <v>26</v>
      </c>
      <c r="H92" s="35">
        <f t="shared" si="16"/>
        <v>26</v>
      </c>
      <c r="I92" s="35">
        <v>18</v>
      </c>
      <c r="J92" s="36">
        <f t="shared" si="17"/>
        <v>0.69230769230769229</v>
      </c>
      <c r="K92" s="1"/>
      <c r="L92" s="1"/>
      <c r="M92" s="1"/>
      <c r="N92" s="1"/>
      <c r="O92" s="1"/>
      <c r="P92" s="1"/>
    </row>
    <row r="93" spans="1:26" ht="42" customHeight="1" x14ac:dyDescent="0.35">
      <c r="A93" s="97"/>
      <c r="B93" s="10" t="s">
        <v>16</v>
      </c>
      <c r="C93" s="19" t="s">
        <v>175</v>
      </c>
      <c r="D93" s="8" t="s">
        <v>176</v>
      </c>
      <c r="E93" s="39">
        <v>0.1</v>
      </c>
      <c r="F93" s="17" t="s">
        <v>53</v>
      </c>
      <c r="G93" s="43">
        <v>135</v>
      </c>
      <c r="H93" s="35">
        <f t="shared" si="16"/>
        <v>13.5</v>
      </c>
      <c r="I93" s="35">
        <v>12</v>
      </c>
      <c r="J93" s="36">
        <f t="shared" si="17"/>
        <v>0.88888888888888884</v>
      </c>
      <c r="K93" s="1"/>
      <c r="L93" s="1"/>
      <c r="M93" s="1"/>
      <c r="N93" s="1"/>
      <c r="O93" s="1"/>
      <c r="P93" s="1"/>
    </row>
    <row r="94" spans="1:26" ht="40.5" customHeight="1" x14ac:dyDescent="0.35">
      <c r="A94" s="97"/>
      <c r="B94" s="10" t="s">
        <v>17</v>
      </c>
      <c r="C94" s="62" t="s">
        <v>177</v>
      </c>
      <c r="D94" s="9" t="s">
        <v>178</v>
      </c>
      <c r="E94" s="98">
        <v>0.124</v>
      </c>
      <c r="F94" s="17" t="s">
        <v>53</v>
      </c>
      <c r="G94" s="35">
        <v>11447</v>
      </c>
      <c r="H94" s="35">
        <f t="shared" si="16"/>
        <v>1419.4279999999999</v>
      </c>
      <c r="I94" s="43">
        <v>815</v>
      </c>
      <c r="J94" s="36">
        <f t="shared" si="17"/>
        <v>0.57417494934579283</v>
      </c>
      <c r="K94" s="1"/>
      <c r="L94" s="1"/>
      <c r="M94" s="1"/>
      <c r="N94" s="1"/>
      <c r="O94" s="1"/>
      <c r="P94" s="1"/>
    </row>
    <row r="95" spans="1:26" ht="39" customHeight="1" x14ac:dyDescent="0.35">
      <c r="A95" s="97"/>
      <c r="B95" s="10"/>
      <c r="C95" s="8"/>
      <c r="D95" s="8" t="s">
        <v>179</v>
      </c>
      <c r="E95" s="98">
        <v>0.5</v>
      </c>
      <c r="F95" s="17" t="s">
        <v>53</v>
      </c>
      <c r="G95" s="43">
        <v>815</v>
      </c>
      <c r="H95" s="35">
        <f t="shared" si="16"/>
        <v>407.5</v>
      </c>
      <c r="I95" s="43">
        <v>15</v>
      </c>
      <c r="J95" s="36">
        <f t="shared" si="17"/>
        <v>3.6809815950920248E-2</v>
      </c>
      <c r="K95" s="1"/>
      <c r="L95" s="1"/>
      <c r="M95" s="1"/>
      <c r="N95" s="1"/>
      <c r="O95" s="1"/>
      <c r="P95" s="1"/>
    </row>
    <row r="96" spans="1:26" ht="15.75" customHeight="1" x14ac:dyDescent="0.35">
      <c r="A96" s="1"/>
      <c r="B96" s="2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</row>
    <row r="97" spans="1:16" ht="15.75" customHeight="1" x14ac:dyDescent="0.35">
      <c r="A97" s="97"/>
      <c r="B97" s="99"/>
      <c r="C97" s="97"/>
      <c r="D97" s="97"/>
      <c r="E97" s="97"/>
      <c r="F97" s="97"/>
      <c r="G97" s="97"/>
      <c r="H97" s="97"/>
      <c r="I97" s="97"/>
      <c r="J97" s="97"/>
      <c r="K97" s="1"/>
      <c r="L97" s="1"/>
      <c r="M97" s="1"/>
      <c r="N97" s="1"/>
      <c r="O97" s="1"/>
      <c r="P97" s="1"/>
    </row>
    <row r="98" spans="1:16" ht="15.75" customHeight="1" x14ac:dyDescent="0.35">
      <c r="A98" s="97"/>
      <c r="B98" s="100"/>
      <c r="C98" s="101" t="s">
        <v>180</v>
      </c>
      <c r="D98" s="102"/>
      <c r="E98" s="103"/>
      <c r="F98" s="102"/>
      <c r="G98" s="102"/>
      <c r="H98" s="102"/>
      <c r="I98" s="102"/>
      <c r="J98" s="102"/>
      <c r="K98" s="1"/>
      <c r="L98" s="1"/>
      <c r="M98" s="1"/>
      <c r="N98" s="1"/>
      <c r="O98" s="1"/>
      <c r="P98" s="1"/>
    </row>
    <row r="99" spans="1:16" ht="17.25" customHeight="1" x14ac:dyDescent="0.35">
      <c r="A99" s="97"/>
      <c r="B99" s="100"/>
      <c r="C99" s="3" t="s">
        <v>20</v>
      </c>
      <c r="D99" s="3" t="s">
        <v>181</v>
      </c>
      <c r="E99" s="104"/>
      <c r="F99" s="102"/>
      <c r="G99" s="102"/>
      <c r="H99" s="102"/>
      <c r="I99" s="102"/>
      <c r="J99" s="102"/>
      <c r="K99" s="1"/>
      <c r="L99" s="1"/>
      <c r="M99" s="1"/>
      <c r="N99" s="1"/>
      <c r="O99" s="1"/>
      <c r="P99" s="1"/>
    </row>
    <row r="100" spans="1:16" ht="17.25" customHeight="1" x14ac:dyDescent="0.35">
      <c r="A100" s="97"/>
      <c r="B100" s="100"/>
      <c r="C100" s="3" t="s">
        <v>21</v>
      </c>
      <c r="D100" s="3" t="s">
        <v>182</v>
      </c>
      <c r="E100" s="105"/>
      <c r="F100" s="102"/>
      <c r="G100" s="102"/>
      <c r="H100" s="102"/>
      <c r="I100" s="102"/>
      <c r="J100" s="102"/>
      <c r="K100" s="1"/>
      <c r="L100" s="1"/>
      <c r="M100" s="1"/>
      <c r="N100" s="1"/>
      <c r="O100" s="1"/>
      <c r="P100" s="1"/>
    </row>
    <row r="101" spans="1:16" ht="17.25" customHeight="1" x14ac:dyDescent="0.35">
      <c r="A101" s="97"/>
      <c r="B101" s="100"/>
      <c r="C101" s="3" t="s">
        <v>22</v>
      </c>
      <c r="D101" s="3" t="s">
        <v>183</v>
      </c>
      <c r="E101" s="104"/>
      <c r="F101" s="102"/>
      <c r="G101" s="102"/>
      <c r="H101" s="102"/>
      <c r="I101" s="102"/>
      <c r="J101" s="102"/>
      <c r="K101" s="1"/>
      <c r="L101" s="1"/>
      <c r="M101" s="1"/>
      <c r="N101" s="1"/>
      <c r="O101" s="1"/>
      <c r="P101" s="1"/>
    </row>
    <row r="102" spans="1:16" ht="15.75" customHeight="1" x14ac:dyDescent="0.35">
      <c r="A102" s="97"/>
      <c r="B102" s="100"/>
      <c r="C102" s="102"/>
      <c r="D102" s="102"/>
      <c r="E102" s="103"/>
      <c r="F102" s="102"/>
      <c r="G102" s="102"/>
      <c r="H102" s="102"/>
      <c r="I102" s="102"/>
      <c r="J102" s="102"/>
      <c r="K102" s="1"/>
      <c r="L102" s="1"/>
      <c r="M102" s="1"/>
      <c r="N102" s="1"/>
      <c r="O102" s="1"/>
      <c r="P102" s="1"/>
    </row>
    <row r="103" spans="1:16" ht="15.75" customHeight="1" x14ac:dyDescent="0.35">
      <c r="A103" s="97"/>
      <c r="B103" s="99" t="s">
        <v>184</v>
      </c>
      <c r="C103" s="106" t="s">
        <v>185</v>
      </c>
      <c r="D103" s="102"/>
      <c r="E103" s="102"/>
      <c r="F103" s="106"/>
      <c r="G103" s="106"/>
      <c r="H103" s="106"/>
      <c r="I103" s="106"/>
      <c r="J103" s="106"/>
      <c r="K103" s="1"/>
      <c r="L103" s="1"/>
      <c r="M103" s="1"/>
      <c r="N103" s="1"/>
      <c r="O103" s="1"/>
      <c r="P103" s="1"/>
    </row>
    <row r="104" spans="1:16" ht="15.75" customHeight="1" x14ac:dyDescent="0.35">
      <c r="A104" s="97"/>
      <c r="B104" s="107">
        <v>2</v>
      </c>
      <c r="C104" s="119" t="s">
        <v>186</v>
      </c>
      <c r="D104" s="109"/>
      <c r="E104" s="109"/>
      <c r="F104" s="109"/>
      <c r="G104" s="109"/>
      <c r="H104" s="109"/>
      <c r="I104" s="109"/>
      <c r="J104" s="110"/>
      <c r="K104" s="1"/>
      <c r="L104" s="1"/>
      <c r="M104" s="1"/>
      <c r="N104" s="1"/>
      <c r="O104" s="1"/>
      <c r="P104" s="1"/>
    </row>
    <row r="105" spans="1:16" ht="15.75" customHeight="1" x14ac:dyDescent="0.35">
      <c r="A105" s="97"/>
      <c r="B105" s="107">
        <v>3</v>
      </c>
      <c r="C105" s="108" t="s">
        <v>187</v>
      </c>
      <c r="D105" s="106"/>
      <c r="E105" s="106"/>
      <c r="F105" s="106"/>
      <c r="G105" s="106"/>
      <c r="H105" s="106"/>
      <c r="I105" s="106"/>
      <c r="J105" s="106"/>
      <c r="K105" s="1"/>
      <c r="L105" s="1"/>
      <c r="M105" s="1"/>
      <c r="N105" s="1"/>
      <c r="O105" s="1"/>
      <c r="P105" s="1"/>
    </row>
    <row r="106" spans="1:16" ht="15.75" customHeight="1" x14ac:dyDescent="0.35">
      <c r="A106" s="97"/>
      <c r="B106" s="107">
        <v>4</v>
      </c>
      <c r="C106" s="108" t="s">
        <v>188</v>
      </c>
      <c r="D106" s="106"/>
      <c r="E106" s="106"/>
      <c r="F106" s="106"/>
      <c r="G106" s="106"/>
      <c r="H106" s="106"/>
      <c r="I106" s="106"/>
      <c r="J106" s="106"/>
      <c r="K106" s="1"/>
      <c r="L106" s="1"/>
      <c r="M106" s="1"/>
      <c r="N106" s="1"/>
      <c r="O106" s="1"/>
      <c r="P106" s="1"/>
    </row>
    <row r="107" spans="1:16" ht="15.75" customHeight="1" x14ac:dyDescent="0.35">
      <c r="A107" s="97"/>
      <c r="B107" s="107">
        <v>5</v>
      </c>
      <c r="C107" s="108" t="s">
        <v>189</v>
      </c>
      <c r="D107" s="106"/>
      <c r="E107" s="106"/>
      <c r="F107" s="106"/>
      <c r="G107" s="106"/>
      <c r="H107" s="106"/>
      <c r="I107" s="106"/>
      <c r="J107" s="106"/>
      <c r="K107" s="1"/>
      <c r="L107" s="1"/>
      <c r="M107" s="1"/>
      <c r="N107" s="1"/>
      <c r="O107" s="1"/>
      <c r="P107" s="1"/>
    </row>
    <row r="108" spans="1:16" ht="15.75" customHeight="1" x14ac:dyDescent="0.35">
      <c r="A108" s="97"/>
      <c r="B108" s="107">
        <v>6</v>
      </c>
      <c r="C108" s="108" t="s">
        <v>190</v>
      </c>
      <c r="D108" s="106"/>
      <c r="E108" s="106"/>
      <c r="F108" s="106"/>
      <c r="G108" s="106"/>
      <c r="H108" s="106"/>
      <c r="I108" s="106"/>
      <c r="J108" s="106"/>
      <c r="K108" s="1"/>
      <c r="L108" s="1"/>
      <c r="M108" s="1"/>
      <c r="N108" s="1"/>
      <c r="O108" s="1"/>
      <c r="P108" s="1"/>
    </row>
    <row r="109" spans="1:16" ht="15.75" customHeight="1" x14ac:dyDescent="0.35">
      <c r="A109" s="97"/>
      <c r="B109" s="107">
        <v>7</v>
      </c>
      <c r="C109" s="119" t="s">
        <v>191</v>
      </c>
      <c r="D109" s="109"/>
      <c r="E109" s="109"/>
      <c r="F109" s="109"/>
      <c r="G109" s="109"/>
      <c r="H109" s="109"/>
      <c r="I109" s="109"/>
      <c r="J109" s="110"/>
      <c r="K109" s="1"/>
      <c r="L109" s="1"/>
      <c r="M109" s="1"/>
      <c r="N109" s="1"/>
      <c r="O109" s="1"/>
      <c r="P109" s="1"/>
    </row>
    <row r="110" spans="1:16" ht="15.75" customHeight="1" x14ac:dyDescent="0.35">
      <c r="A110" s="97"/>
      <c r="B110" s="107">
        <v>8</v>
      </c>
      <c r="C110" s="108" t="s">
        <v>192</v>
      </c>
      <c r="D110" s="102"/>
      <c r="E110" s="102"/>
      <c r="F110" s="102"/>
      <c r="G110" s="102"/>
      <c r="H110" s="102"/>
      <c r="I110" s="102"/>
      <c r="J110" s="102"/>
      <c r="K110" s="1"/>
      <c r="L110" s="1"/>
      <c r="M110" s="1"/>
      <c r="N110" s="1"/>
      <c r="O110" s="1"/>
      <c r="P110" s="1"/>
    </row>
    <row r="111" spans="1:16" ht="15.75" customHeight="1" x14ac:dyDescent="0.35">
      <c r="A111" s="97"/>
      <c r="B111" s="107">
        <v>9</v>
      </c>
      <c r="C111" s="108" t="s">
        <v>193</v>
      </c>
      <c r="D111" s="102"/>
      <c r="E111" s="102"/>
      <c r="F111" s="102"/>
      <c r="G111" s="102"/>
      <c r="H111" s="102"/>
      <c r="I111" s="102"/>
      <c r="J111" s="102"/>
      <c r="K111" s="1"/>
      <c r="L111" s="1"/>
      <c r="M111" s="1"/>
      <c r="N111" s="1"/>
      <c r="O111" s="1"/>
      <c r="P111" s="1"/>
    </row>
    <row r="112" spans="1:16" ht="15.75" customHeight="1" x14ac:dyDescent="0.35">
      <c r="A112" s="1"/>
      <c r="B112" s="2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</row>
    <row r="113" spans="1:16" ht="15.75" customHeight="1" x14ac:dyDescent="0.35">
      <c r="A113" s="1"/>
      <c r="B113" s="2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</row>
    <row r="114" spans="1:16" ht="15.75" customHeight="1" x14ac:dyDescent="0.35">
      <c r="A114" s="1"/>
      <c r="B114" s="2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</row>
    <row r="115" spans="1:16" ht="15.75" customHeight="1" x14ac:dyDescent="0.35">
      <c r="A115" s="1"/>
      <c r="B115" s="2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</row>
    <row r="116" spans="1:16" ht="15.75" customHeight="1" x14ac:dyDescent="0.35">
      <c r="A116" s="1"/>
      <c r="B116" s="2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</row>
    <row r="117" spans="1:16" ht="15.75" customHeight="1" x14ac:dyDescent="0.35">
      <c r="A117" s="1"/>
      <c r="B117" s="2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</row>
    <row r="118" spans="1:16" ht="15.75" customHeight="1" x14ac:dyDescent="0.35">
      <c r="A118" s="1"/>
      <c r="B118" s="2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</row>
    <row r="119" spans="1:16" ht="15.75" customHeight="1" x14ac:dyDescent="0.35">
      <c r="A119" s="1"/>
      <c r="B119" s="2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</row>
    <row r="120" spans="1:16" ht="15.75" customHeight="1" x14ac:dyDescent="0.35">
      <c r="A120" s="1"/>
      <c r="B120" s="2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</row>
    <row r="121" spans="1:16" ht="15.75" customHeight="1" x14ac:dyDescent="0.35">
      <c r="A121" s="1"/>
      <c r="B121" s="2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</row>
    <row r="122" spans="1:16" ht="15.75" customHeight="1" x14ac:dyDescent="0.35">
      <c r="A122" s="1"/>
      <c r="B122" s="2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</row>
    <row r="123" spans="1:16" ht="15.75" customHeight="1" x14ac:dyDescent="0.35">
      <c r="A123" s="1"/>
      <c r="B123" s="2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</row>
    <row r="124" spans="1:16" ht="15.75" customHeight="1" x14ac:dyDescent="0.35">
      <c r="A124" s="1"/>
      <c r="B124" s="2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</row>
    <row r="125" spans="1:16" ht="15.75" customHeight="1" x14ac:dyDescent="0.35">
      <c r="A125" s="1"/>
      <c r="B125" s="2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</row>
    <row r="126" spans="1:16" ht="15.75" customHeight="1" x14ac:dyDescent="0.35">
      <c r="A126" s="1"/>
      <c r="B126" s="2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</row>
    <row r="127" spans="1:16" ht="15.75" customHeight="1" x14ac:dyDescent="0.35">
      <c r="A127" s="1"/>
      <c r="B127" s="2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</row>
    <row r="128" spans="1:16" ht="15.75" customHeight="1" x14ac:dyDescent="0.35">
      <c r="A128" s="1"/>
      <c r="B128" s="2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</row>
    <row r="129" spans="1:16" ht="15.75" customHeight="1" x14ac:dyDescent="0.35">
      <c r="A129" s="1"/>
      <c r="B129" s="2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</row>
    <row r="130" spans="1:16" ht="15.75" customHeight="1" x14ac:dyDescent="0.35">
      <c r="A130" s="1"/>
      <c r="B130" s="2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</row>
    <row r="131" spans="1:16" ht="15.75" customHeight="1" x14ac:dyDescent="0.35">
      <c r="A131" s="1"/>
      <c r="B131" s="2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</row>
    <row r="132" spans="1:16" ht="15.75" customHeight="1" x14ac:dyDescent="0.35">
      <c r="A132" s="1"/>
      <c r="B132" s="2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</row>
    <row r="133" spans="1:16" ht="15.75" customHeight="1" x14ac:dyDescent="0.35">
      <c r="A133" s="1"/>
      <c r="B133" s="2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</row>
    <row r="134" spans="1:16" ht="15.75" customHeight="1" x14ac:dyDescent="0.35">
      <c r="A134" s="1"/>
      <c r="B134" s="2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</row>
    <row r="135" spans="1:16" ht="15.75" customHeight="1" x14ac:dyDescent="0.35">
      <c r="A135" s="1"/>
      <c r="B135" s="2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</row>
    <row r="136" spans="1:16" ht="15.75" customHeight="1" x14ac:dyDescent="0.35">
      <c r="A136" s="1"/>
      <c r="B136" s="2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</row>
    <row r="137" spans="1:16" ht="15.75" customHeight="1" x14ac:dyDescent="0.35">
      <c r="A137" s="1"/>
      <c r="B137" s="2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</row>
    <row r="138" spans="1:16" ht="15.75" customHeight="1" x14ac:dyDescent="0.35">
      <c r="A138" s="1"/>
      <c r="B138" s="2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</row>
    <row r="139" spans="1:16" ht="15.75" customHeight="1" x14ac:dyDescent="0.35">
      <c r="A139" s="1"/>
      <c r="B139" s="2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</row>
    <row r="140" spans="1:16" ht="15.75" customHeight="1" x14ac:dyDescent="0.35">
      <c r="A140" s="1"/>
      <c r="B140" s="2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</row>
    <row r="141" spans="1:16" ht="15.75" customHeight="1" x14ac:dyDescent="0.35">
      <c r="A141" s="1"/>
      <c r="B141" s="2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</row>
    <row r="142" spans="1:16" ht="15.75" customHeight="1" x14ac:dyDescent="0.35">
      <c r="A142" s="1"/>
      <c r="B142" s="2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</row>
    <row r="143" spans="1:16" ht="15.75" customHeight="1" x14ac:dyDescent="0.35">
      <c r="A143" s="1"/>
      <c r="B143" s="2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</row>
    <row r="144" spans="1:16" ht="15.75" customHeight="1" x14ac:dyDescent="0.35">
      <c r="A144" s="1"/>
      <c r="B144" s="2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</row>
    <row r="145" spans="1:16" ht="15.75" customHeight="1" x14ac:dyDescent="0.35">
      <c r="A145" s="1"/>
      <c r="B145" s="2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</row>
    <row r="146" spans="1:16" ht="15.75" customHeight="1" x14ac:dyDescent="0.35">
      <c r="A146" s="1"/>
      <c r="B146" s="2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</row>
    <row r="147" spans="1:16" ht="15.75" customHeight="1" x14ac:dyDescent="0.35">
      <c r="A147" s="1"/>
      <c r="B147" s="2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</row>
    <row r="148" spans="1:16" ht="15.75" customHeight="1" x14ac:dyDescent="0.35">
      <c r="A148" s="1"/>
      <c r="B148" s="2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</row>
    <row r="149" spans="1:16" ht="15.75" customHeight="1" x14ac:dyDescent="0.35">
      <c r="A149" s="1"/>
      <c r="B149" s="2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</row>
    <row r="150" spans="1:16" ht="15.75" customHeight="1" x14ac:dyDescent="0.35">
      <c r="A150" s="1"/>
      <c r="B150" s="2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</row>
    <row r="151" spans="1:16" ht="15.75" customHeight="1" x14ac:dyDescent="0.35">
      <c r="A151" s="1"/>
      <c r="B151" s="2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</row>
    <row r="152" spans="1:16" ht="15.75" customHeight="1" x14ac:dyDescent="0.35">
      <c r="A152" s="1"/>
      <c r="B152" s="2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</row>
    <row r="153" spans="1:16" ht="15.75" customHeight="1" x14ac:dyDescent="0.35">
      <c r="A153" s="1"/>
      <c r="B153" s="2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</row>
    <row r="154" spans="1:16" ht="15.75" customHeight="1" x14ac:dyDescent="0.35">
      <c r="A154" s="1"/>
      <c r="B154" s="2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</row>
    <row r="155" spans="1:16" ht="15.75" customHeight="1" x14ac:dyDescent="0.35">
      <c r="A155" s="1"/>
      <c r="B155" s="2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</row>
    <row r="156" spans="1:16" ht="15.75" customHeight="1" x14ac:dyDescent="0.35">
      <c r="A156" s="1"/>
      <c r="B156" s="2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</row>
    <row r="157" spans="1:16" ht="15.75" customHeight="1" x14ac:dyDescent="0.35">
      <c r="A157" s="1"/>
      <c r="B157" s="2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</row>
    <row r="158" spans="1:16" ht="15.75" customHeight="1" x14ac:dyDescent="0.35">
      <c r="A158" s="1"/>
      <c r="B158" s="2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</row>
    <row r="159" spans="1:16" ht="15.75" customHeight="1" x14ac:dyDescent="0.35">
      <c r="A159" s="1"/>
      <c r="B159" s="2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</row>
    <row r="160" spans="1:16" ht="15.75" customHeight="1" x14ac:dyDescent="0.35">
      <c r="A160" s="1"/>
      <c r="B160" s="2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</row>
    <row r="161" spans="1:16" ht="15.75" customHeight="1" x14ac:dyDescent="0.35">
      <c r="A161" s="1"/>
      <c r="B161" s="2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</row>
    <row r="162" spans="1:16" ht="15.75" customHeight="1" x14ac:dyDescent="0.35">
      <c r="A162" s="1"/>
      <c r="B162" s="2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</row>
    <row r="163" spans="1:16" ht="15.75" customHeight="1" x14ac:dyDescent="0.35">
      <c r="A163" s="1"/>
      <c r="B163" s="2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</row>
    <row r="164" spans="1:16" ht="15.75" customHeight="1" x14ac:dyDescent="0.35">
      <c r="A164" s="1"/>
      <c r="B164" s="2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</row>
    <row r="165" spans="1:16" ht="15.75" customHeight="1" x14ac:dyDescent="0.35">
      <c r="A165" s="1"/>
      <c r="B165" s="2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</row>
    <row r="166" spans="1:16" ht="15.75" customHeight="1" x14ac:dyDescent="0.35">
      <c r="A166" s="1"/>
      <c r="B166" s="2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</row>
    <row r="167" spans="1:16" ht="15.75" customHeight="1" x14ac:dyDescent="0.35">
      <c r="A167" s="1"/>
      <c r="B167" s="2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</row>
    <row r="168" spans="1:16" ht="15.75" customHeight="1" x14ac:dyDescent="0.35">
      <c r="A168" s="1"/>
      <c r="B168" s="2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</row>
    <row r="169" spans="1:16" ht="15.75" customHeight="1" x14ac:dyDescent="0.35">
      <c r="A169" s="1"/>
      <c r="B169" s="2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</row>
    <row r="170" spans="1:16" ht="15.75" customHeight="1" x14ac:dyDescent="0.35">
      <c r="A170" s="1"/>
      <c r="B170" s="2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</row>
    <row r="171" spans="1:16" ht="15.75" customHeight="1" x14ac:dyDescent="0.35">
      <c r="A171" s="1"/>
      <c r="B171" s="2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</row>
    <row r="172" spans="1:16" ht="15.75" customHeight="1" x14ac:dyDescent="0.35">
      <c r="A172" s="1"/>
      <c r="B172" s="2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</row>
    <row r="173" spans="1:16" ht="15.75" customHeight="1" x14ac:dyDescent="0.35">
      <c r="A173" s="1"/>
      <c r="B173" s="2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</row>
    <row r="174" spans="1:16" ht="15.75" customHeight="1" x14ac:dyDescent="0.35">
      <c r="A174" s="1"/>
      <c r="B174" s="2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</row>
    <row r="175" spans="1:16" ht="15.75" customHeight="1" x14ac:dyDescent="0.35">
      <c r="A175" s="1"/>
      <c r="B175" s="2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</row>
    <row r="176" spans="1:16" ht="15.75" customHeight="1" x14ac:dyDescent="0.35">
      <c r="A176" s="1"/>
      <c r="B176" s="2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</row>
    <row r="177" spans="1:16" ht="15.75" customHeight="1" x14ac:dyDescent="0.35">
      <c r="A177" s="1"/>
      <c r="B177" s="2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</row>
    <row r="178" spans="1:16" ht="15.75" customHeight="1" x14ac:dyDescent="0.35">
      <c r="A178" s="1"/>
      <c r="B178" s="2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</row>
    <row r="179" spans="1:16" ht="15.75" customHeight="1" x14ac:dyDescent="0.35">
      <c r="A179" s="1"/>
      <c r="B179" s="2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</row>
    <row r="180" spans="1:16" ht="15.75" customHeight="1" x14ac:dyDescent="0.35">
      <c r="A180" s="1"/>
      <c r="B180" s="2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</row>
    <row r="181" spans="1:16" ht="15.75" customHeight="1" x14ac:dyDescent="0.35">
      <c r="A181" s="1"/>
      <c r="B181" s="2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</row>
    <row r="182" spans="1:16" ht="15.75" customHeight="1" x14ac:dyDescent="0.35">
      <c r="A182" s="1"/>
      <c r="B182" s="2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</row>
    <row r="183" spans="1:16" ht="15.75" customHeight="1" x14ac:dyDescent="0.35">
      <c r="A183" s="1"/>
      <c r="B183" s="2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</row>
    <row r="184" spans="1:16" ht="15.75" customHeight="1" x14ac:dyDescent="0.35">
      <c r="A184" s="1"/>
      <c r="B184" s="2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</row>
    <row r="185" spans="1:16" ht="15.75" customHeight="1" x14ac:dyDescent="0.35">
      <c r="A185" s="1"/>
      <c r="B185" s="2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</row>
    <row r="186" spans="1:16" ht="15.75" customHeight="1" x14ac:dyDescent="0.35">
      <c r="A186" s="1"/>
      <c r="B186" s="2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</row>
    <row r="187" spans="1:16" ht="15.75" customHeight="1" x14ac:dyDescent="0.35">
      <c r="A187" s="1"/>
      <c r="B187" s="2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</row>
    <row r="188" spans="1:16" ht="15.75" customHeight="1" x14ac:dyDescent="0.35">
      <c r="A188" s="1"/>
      <c r="B188" s="2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</row>
    <row r="189" spans="1:16" ht="15.75" customHeight="1" x14ac:dyDescent="0.35">
      <c r="A189" s="1"/>
      <c r="B189" s="2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</row>
    <row r="190" spans="1:16" ht="15.75" customHeight="1" x14ac:dyDescent="0.35">
      <c r="A190" s="1"/>
      <c r="B190" s="2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</row>
    <row r="191" spans="1:16" ht="15.75" customHeight="1" x14ac:dyDescent="0.35">
      <c r="A191" s="1"/>
      <c r="B191" s="2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</row>
    <row r="192" spans="1:16" ht="15.75" customHeight="1" x14ac:dyDescent="0.35">
      <c r="A192" s="1"/>
      <c r="B192" s="2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</row>
    <row r="193" spans="1:16" ht="15.75" customHeight="1" x14ac:dyDescent="0.35">
      <c r="A193" s="1"/>
      <c r="B193" s="2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</row>
    <row r="194" spans="1:16" ht="15.75" customHeight="1" x14ac:dyDescent="0.35">
      <c r="A194" s="1"/>
      <c r="B194" s="2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</row>
    <row r="195" spans="1:16" ht="15.75" customHeight="1" x14ac:dyDescent="0.35">
      <c r="A195" s="1"/>
      <c r="B195" s="2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</row>
    <row r="196" spans="1:16" ht="15.75" customHeight="1" x14ac:dyDescent="0.35">
      <c r="A196" s="1"/>
      <c r="B196" s="2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</row>
    <row r="197" spans="1:16" ht="15.75" customHeight="1" x14ac:dyDescent="0.35">
      <c r="A197" s="1"/>
      <c r="B197" s="2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</row>
    <row r="198" spans="1:16" ht="15.75" customHeight="1" x14ac:dyDescent="0.35">
      <c r="A198" s="1"/>
      <c r="B198" s="2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</row>
    <row r="199" spans="1:16" ht="15.75" customHeight="1" x14ac:dyDescent="0.35">
      <c r="A199" s="1"/>
      <c r="B199" s="2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</row>
    <row r="200" spans="1:16" ht="15.75" customHeight="1" x14ac:dyDescent="0.35">
      <c r="A200" s="1"/>
      <c r="B200" s="2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</row>
    <row r="201" spans="1:16" ht="15.75" customHeight="1" x14ac:dyDescent="0.35">
      <c r="A201" s="1"/>
      <c r="B201" s="2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</row>
    <row r="202" spans="1:16" ht="15.75" customHeight="1" x14ac:dyDescent="0.35">
      <c r="A202" s="1"/>
      <c r="B202" s="2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6" ht="15.75" customHeight="1" x14ac:dyDescent="0.35">
      <c r="A203" s="1"/>
      <c r="B203" s="2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 ht="15.75" customHeight="1" x14ac:dyDescent="0.35">
      <c r="A204" s="1"/>
      <c r="B204" s="2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15.75" customHeight="1" x14ac:dyDescent="0.35">
      <c r="A205" s="1"/>
      <c r="B205" s="2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15.75" customHeight="1" x14ac:dyDescent="0.35">
      <c r="A206" s="1"/>
      <c r="B206" s="2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15.75" customHeight="1" x14ac:dyDescent="0.35">
      <c r="A207" s="1"/>
      <c r="B207" s="2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15.75" customHeight="1" x14ac:dyDescent="0.35">
      <c r="A208" s="1"/>
      <c r="B208" s="2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15.75" customHeight="1" x14ac:dyDescent="0.35">
      <c r="A209" s="1"/>
      <c r="B209" s="2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15.75" customHeight="1" x14ac:dyDescent="0.35">
      <c r="A210" s="1"/>
      <c r="B210" s="2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15.75" customHeight="1" x14ac:dyDescent="0.35">
      <c r="A211" s="1"/>
      <c r="B211" s="2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5.75" customHeight="1" x14ac:dyDescent="0.35">
      <c r="A212" s="1"/>
      <c r="B212" s="2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5.75" customHeight="1" x14ac:dyDescent="0.35">
      <c r="A213" s="1"/>
      <c r="B213" s="2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5.75" customHeight="1" x14ac:dyDescent="0.35">
      <c r="A214" s="1"/>
      <c r="B214" s="2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5.75" customHeight="1" x14ac:dyDescent="0.35">
      <c r="A215" s="1"/>
      <c r="B215" s="2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5.75" customHeight="1" x14ac:dyDescent="0.35">
      <c r="A216" s="1"/>
      <c r="B216" s="2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5.75" customHeight="1" x14ac:dyDescent="0.35">
      <c r="A217" s="1"/>
      <c r="B217" s="2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5.75" customHeight="1" x14ac:dyDescent="0.35">
      <c r="A218" s="1"/>
      <c r="B218" s="2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5.75" customHeight="1" x14ac:dyDescent="0.35">
      <c r="A219" s="1"/>
      <c r="B219" s="2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5.75" customHeight="1" x14ac:dyDescent="0.35">
      <c r="A220" s="1"/>
      <c r="B220" s="2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5.75" customHeight="1" x14ac:dyDescent="0.35">
      <c r="A221" s="1"/>
      <c r="B221" s="2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5.75" customHeight="1" x14ac:dyDescent="0.35">
      <c r="A222" s="1"/>
      <c r="B222" s="2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5.75" customHeight="1" x14ac:dyDescent="0.35">
      <c r="A223" s="1"/>
      <c r="B223" s="2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5.75" customHeight="1" x14ac:dyDescent="0.35">
      <c r="A224" s="1"/>
      <c r="B224" s="2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5.75" customHeight="1" x14ac:dyDescent="0.35">
      <c r="A225" s="1"/>
      <c r="B225" s="2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5.75" customHeight="1" x14ac:dyDescent="0.35">
      <c r="A226" s="1"/>
      <c r="B226" s="2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5.75" customHeight="1" x14ac:dyDescent="0.35">
      <c r="A227" s="1"/>
      <c r="B227" s="2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5.75" customHeight="1" x14ac:dyDescent="0.35">
      <c r="A228" s="1"/>
      <c r="B228" s="2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5.75" customHeight="1" x14ac:dyDescent="0.35">
      <c r="A229" s="1"/>
      <c r="B229" s="2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5.75" customHeight="1" x14ac:dyDescent="0.35">
      <c r="A230" s="1"/>
      <c r="B230" s="2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5.75" customHeight="1" x14ac:dyDescent="0.35">
      <c r="A231" s="1"/>
      <c r="B231" s="2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5.75" customHeight="1" x14ac:dyDescent="0.35">
      <c r="A232" s="1"/>
      <c r="B232" s="2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5.75" customHeight="1" x14ac:dyDescent="0.35">
      <c r="A233" s="1"/>
      <c r="B233" s="2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5.75" customHeight="1" x14ac:dyDescent="0.35">
      <c r="A234" s="1"/>
      <c r="B234" s="2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5.75" customHeight="1" x14ac:dyDescent="0.35">
      <c r="A235" s="1"/>
      <c r="B235" s="2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5.75" customHeight="1" x14ac:dyDescent="0.35">
      <c r="A236" s="1"/>
      <c r="B236" s="2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5.75" customHeight="1" x14ac:dyDescent="0.35">
      <c r="A237" s="1"/>
      <c r="B237" s="2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5.75" customHeight="1" x14ac:dyDescent="0.35">
      <c r="A238" s="1"/>
      <c r="B238" s="2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5.75" customHeight="1" x14ac:dyDescent="0.35">
      <c r="A239" s="1"/>
      <c r="B239" s="2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5.75" customHeight="1" x14ac:dyDescent="0.35">
      <c r="A240" s="1"/>
      <c r="B240" s="2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5.75" customHeight="1" x14ac:dyDescent="0.35">
      <c r="A241" s="1"/>
      <c r="B241" s="2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5.75" customHeight="1" x14ac:dyDescent="0.35">
      <c r="A242" s="1"/>
      <c r="B242" s="2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5.75" customHeight="1" x14ac:dyDescent="0.35">
      <c r="A243" s="1"/>
      <c r="B243" s="2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5.75" customHeight="1" x14ac:dyDescent="0.35">
      <c r="A244" s="1"/>
      <c r="B244" s="2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5.75" customHeight="1" x14ac:dyDescent="0.35">
      <c r="A245" s="1"/>
      <c r="B245" s="2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5.75" customHeight="1" x14ac:dyDescent="0.35">
      <c r="A246" s="1"/>
      <c r="B246" s="2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5.75" customHeight="1" x14ac:dyDescent="0.35">
      <c r="A247" s="1"/>
      <c r="B247" s="2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5.75" customHeight="1" x14ac:dyDescent="0.35">
      <c r="A248" s="1"/>
      <c r="B248" s="2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5.75" customHeight="1" x14ac:dyDescent="0.35">
      <c r="A249" s="1"/>
      <c r="B249" s="2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5.75" customHeight="1" x14ac:dyDescent="0.35">
      <c r="A250" s="1"/>
      <c r="B250" s="2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5.75" customHeight="1" x14ac:dyDescent="0.35">
      <c r="A251" s="1"/>
      <c r="B251" s="2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5.75" customHeight="1" x14ac:dyDescent="0.35">
      <c r="A252" s="1"/>
      <c r="B252" s="2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5.75" customHeight="1" x14ac:dyDescent="0.35">
      <c r="A253" s="1"/>
      <c r="B253" s="2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5.75" customHeight="1" x14ac:dyDescent="0.35">
      <c r="A254" s="1"/>
      <c r="B254" s="2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5.75" customHeight="1" x14ac:dyDescent="0.35">
      <c r="A255" s="1"/>
      <c r="B255" s="2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5.75" customHeight="1" x14ac:dyDescent="0.35">
      <c r="A256" s="1"/>
      <c r="B256" s="2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5.75" customHeight="1" x14ac:dyDescent="0.35">
      <c r="A257" s="1"/>
      <c r="B257" s="2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5.75" customHeight="1" x14ac:dyDescent="0.35">
      <c r="A258" s="1"/>
      <c r="B258" s="2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5.75" customHeight="1" x14ac:dyDescent="0.35">
      <c r="A259" s="1"/>
      <c r="B259" s="2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5.75" customHeight="1" x14ac:dyDescent="0.35">
      <c r="A260" s="1"/>
      <c r="B260" s="2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5.75" customHeight="1" x14ac:dyDescent="0.35">
      <c r="A261" s="1"/>
      <c r="B261" s="2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5.75" customHeight="1" x14ac:dyDescent="0.35">
      <c r="A262" s="1"/>
      <c r="B262" s="2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5.75" customHeight="1" x14ac:dyDescent="0.35">
      <c r="A263" s="1"/>
      <c r="B263" s="2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5.75" customHeight="1" x14ac:dyDescent="0.35">
      <c r="A264" s="1"/>
      <c r="B264" s="2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5.75" customHeight="1" x14ac:dyDescent="0.35">
      <c r="A265" s="1"/>
      <c r="B265" s="2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5.75" customHeight="1" x14ac:dyDescent="0.35">
      <c r="A266" s="1"/>
      <c r="B266" s="2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5.75" customHeight="1" x14ac:dyDescent="0.35">
      <c r="A267" s="1"/>
      <c r="B267" s="2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5.75" customHeight="1" x14ac:dyDescent="0.35">
      <c r="A268" s="1"/>
      <c r="B268" s="2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5.75" customHeight="1" x14ac:dyDescent="0.35">
      <c r="A269" s="1"/>
      <c r="B269" s="2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5.75" customHeight="1" x14ac:dyDescent="0.35">
      <c r="A270" s="1"/>
      <c r="B270" s="2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5.75" customHeight="1" x14ac:dyDescent="0.35">
      <c r="A271" s="1"/>
      <c r="B271" s="2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5.75" customHeight="1" x14ac:dyDescent="0.35">
      <c r="A272" s="1"/>
      <c r="B272" s="2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5.75" customHeight="1" x14ac:dyDescent="0.35">
      <c r="A273" s="1"/>
      <c r="B273" s="2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5.75" customHeight="1" x14ac:dyDescent="0.35">
      <c r="A274" s="1"/>
      <c r="B274" s="2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5.75" customHeight="1" x14ac:dyDescent="0.35">
      <c r="A275" s="1"/>
      <c r="B275" s="2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5.75" customHeight="1" x14ac:dyDescent="0.35">
      <c r="A276" s="1"/>
      <c r="B276" s="2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5.75" customHeight="1" x14ac:dyDescent="0.35">
      <c r="A277" s="1"/>
      <c r="B277" s="2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5.75" customHeight="1" x14ac:dyDescent="0.35">
      <c r="A278" s="1"/>
      <c r="B278" s="2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5.75" customHeight="1" x14ac:dyDescent="0.35">
      <c r="A279" s="1"/>
      <c r="B279" s="2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5.75" customHeight="1" x14ac:dyDescent="0.35">
      <c r="A280" s="1"/>
      <c r="B280" s="2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5.75" customHeight="1" x14ac:dyDescent="0.35"/>
    <row r="282" spans="1:16" ht="15.75" customHeight="1" x14ac:dyDescent="0.35"/>
    <row r="283" spans="1:16" ht="15.75" customHeight="1" x14ac:dyDescent="0.35"/>
    <row r="284" spans="1:16" ht="15.75" customHeight="1" x14ac:dyDescent="0.35"/>
    <row r="285" spans="1:16" ht="15.75" customHeight="1" x14ac:dyDescent="0.35"/>
    <row r="286" spans="1:16" ht="15.75" customHeight="1" x14ac:dyDescent="0.35"/>
    <row r="287" spans="1:16" ht="15.75" customHeight="1" x14ac:dyDescent="0.35"/>
    <row r="288" spans="1:16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  <row r="1001" ht="15.75" customHeight="1" x14ac:dyDescent="0.35"/>
    <row r="1002" ht="15.75" customHeight="1" x14ac:dyDescent="0.35"/>
    <row r="1003" ht="15.75" customHeight="1" x14ac:dyDescent="0.35"/>
    <row r="1004" ht="15.75" customHeight="1" x14ac:dyDescent="0.35"/>
    <row r="1005" ht="15.75" customHeight="1" x14ac:dyDescent="0.35"/>
    <row r="1006" ht="15.75" customHeight="1" x14ac:dyDescent="0.35"/>
  </sheetData>
  <mergeCells count="16">
    <mergeCell ref="C109:J109"/>
    <mergeCell ref="B11:C12"/>
    <mergeCell ref="B13:C13"/>
    <mergeCell ref="B14:D14"/>
    <mergeCell ref="A7:J7"/>
    <mergeCell ref="E8:J8"/>
    <mergeCell ref="A9:J9"/>
    <mergeCell ref="A11:A12"/>
    <mergeCell ref="D11:D12"/>
    <mergeCell ref="E11:E12"/>
    <mergeCell ref="J11:J12"/>
    <mergeCell ref="F11:F12"/>
    <mergeCell ref="G11:G12"/>
    <mergeCell ref="H11:H12"/>
    <mergeCell ref="I11:I12"/>
    <mergeCell ref="C104:J104"/>
  </mergeCells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2.KLASTER IBU ANAK 080925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Software Solution</cp:lastModifiedBy>
  <dcterms:created xsi:type="dcterms:W3CDTF">2017-03-01T03:22:00Z</dcterms:created>
  <dcterms:modified xsi:type="dcterms:W3CDTF">2026-01-13T05:24:58Z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436B154DCEFE48D88CBEED7B0CDD7407_13</vt:lpwstr>
  </property>
  <property fmtid="{D5CDD505-2E9C-101B-9397-08002B2CF9AE}" pid="3" name="KSOProductBuildVer">
    <vt:lpwstr>1033-12.2.0.22549</vt:lpwstr>
  </property>
</Properties>
</file>