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UGAS MAGANG\ATS\"/>
    </mc:Choice>
  </mc:AlternateContent>
  <xr:revisionPtr revIDLastSave="0" documentId="13_ncr:1_{8D19FBF0-2248-4AFD-9236-66785024C0A0}" xr6:coauthVersionLast="47" xr6:coauthVersionMax="47" xr10:uidLastSave="{00000000-0000-0000-0000-000000000000}"/>
  <bookViews>
    <workbookView xWindow="-120" yWindow="-120" windowWidth="20730" windowHeight="11040" xr2:uid="{6C00DBA2-5C5A-483B-957E-F1D4B51881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G16" i="1"/>
  <c r="E16" i="1"/>
  <c r="M16" i="1" s="1"/>
  <c r="D16" i="1"/>
  <c r="L16" i="1" s="1"/>
  <c r="C16" i="1"/>
  <c r="K16" i="1" s="1"/>
  <c r="O16" i="1" s="1"/>
  <c r="N15" i="1"/>
  <c r="L15" i="1"/>
  <c r="G15" i="1"/>
  <c r="E15" i="1"/>
  <c r="M15" i="1" s="1"/>
  <c r="C15" i="1"/>
  <c r="N14" i="1"/>
  <c r="G14" i="1"/>
  <c r="E14" i="1"/>
  <c r="M14" i="1" s="1"/>
  <c r="D14" i="1"/>
  <c r="L14" i="1" s="1"/>
  <c r="C14" i="1"/>
  <c r="N13" i="1"/>
  <c r="G13" i="1"/>
  <c r="E13" i="1"/>
  <c r="M13" i="1" s="1"/>
  <c r="D13" i="1"/>
  <c r="L13" i="1" s="1"/>
  <c r="C13" i="1"/>
  <c r="N12" i="1"/>
  <c r="M12" i="1"/>
  <c r="L12" i="1"/>
  <c r="G12" i="1"/>
  <c r="E12" i="1"/>
  <c r="D12" i="1"/>
  <c r="C12" i="1"/>
  <c r="N11" i="1"/>
  <c r="L11" i="1"/>
  <c r="K11" i="1"/>
  <c r="I11" i="1"/>
  <c r="M11" i="1" s="1"/>
  <c r="G11" i="1"/>
  <c r="E11" i="1"/>
  <c r="D11" i="1"/>
  <c r="C11" i="1"/>
  <c r="N10" i="1"/>
  <c r="I10" i="1"/>
  <c r="G10" i="1"/>
  <c r="E10" i="1"/>
  <c r="D10" i="1"/>
  <c r="L10" i="1" s="1"/>
  <c r="C10" i="1"/>
  <c r="N9" i="1"/>
  <c r="L9" i="1"/>
  <c r="G9" i="1"/>
  <c r="E9" i="1"/>
  <c r="M9" i="1" s="1"/>
  <c r="C9" i="1"/>
  <c r="N8" i="1"/>
  <c r="G8" i="1"/>
  <c r="E8" i="1"/>
  <c r="M8" i="1" s="1"/>
  <c r="D8" i="1"/>
  <c r="L8" i="1" s="1"/>
  <c r="C8" i="1"/>
  <c r="K8" i="1" s="1"/>
  <c r="N7" i="1"/>
  <c r="G7" i="1"/>
  <c r="K7" i="1" s="1"/>
  <c r="E7" i="1"/>
  <c r="M7" i="1" s="1"/>
  <c r="D7" i="1"/>
  <c r="L7" i="1" s="1"/>
  <c r="C7" i="1"/>
  <c r="N6" i="1"/>
  <c r="G6" i="1"/>
  <c r="E6" i="1"/>
  <c r="M6" i="1" s="1"/>
  <c r="D6" i="1"/>
  <c r="L6" i="1" s="1"/>
  <c r="C6" i="1"/>
  <c r="N5" i="1"/>
  <c r="G5" i="1"/>
  <c r="E5" i="1"/>
  <c r="M5" i="1" s="1"/>
  <c r="D5" i="1"/>
  <c r="L5" i="1" s="1"/>
  <c r="C5" i="1"/>
  <c r="N4" i="1"/>
  <c r="E4" i="1"/>
  <c r="M4" i="1" s="1"/>
  <c r="D4" i="1"/>
  <c r="L4" i="1" s="1"/>
  <c r="C4" i="1"/>
  <c r="K4" i="1" s="1"/>
  <c r="O4" i="1" s="1"/>
  <c r="K6" i="1" l="1"/>
  <c r="O11" i="1"/>
  <c r="O7" i="1"/>
  <c r="M10" i="1"/>
  <c r="O8" i="1"/>
  <c r="K10" i="1"/>
  <c r="K5" i="1"/>
  <c r="O5" i="1" s="1"/>
  <c r="O10" i="1"/>
  <c r="K14" i="1"/>
  <c r="K13" i="1"/>
  <c r="K15" i="1"/>
  <c r="O15" i="1" s="1"/>
  <c r="K9" i="1"/>
  <c r="O9" i="1" s="1"/>
  <c r="K12" i="1"/>
  <c r="O12" i="1" s="1"/>
  <c r="O13" i="1"/>
  <c r="O6" i="1"/>
  <c r="O14" i="1"/>
</calcChain>
</file>

<file path=xl/sharedStrings.xml><?xml version="1.0" encoding="utf-8"?>
<sst xmlns="http://schemas.openxmlformats.org/spreadsheetml/2006/main" count="33" uniqueCount="25">
  <si>
    <t>REKAPITULASI HASIL VERIFIKASI DASHBOARD ATS KEC. KEDUNGKANDANG (OKTOBER 2024)</t>
  </si>
  <si>
    <t>NOMOR</t>
  </si>
  <si>
    <t>KELURAHAN</t>
  </si>
  <si>
    <t>BELUM VERIFIKASI</t>
  </si>
  <si>
    <t>SUDAH VERIFIKASI</t>
  </si>
  <si>
    <t xml:space="preserve">JUMLAH </t>
  </si>
  <si>
    <t>DINAS PENDIDIKAN</t>
  </si>
  <si>
    <t>KEMENAG</t>
  </si>
  <si>
    <t>PROVINSI</t>
  </si>
  <si>
    <t>BPB</t>
  </si>
  <si>
    <t>Total ATS</t>
  </si>
  <si>
    <t>Arjowinangun</t>
  </si>
  <si>
    <t>Tlogowaru</t>
  </si>
  <si>
    <t>Wonokoyo</t>
  </si>
  <si>
    <t>Bumiayu</t>
  </si>
  <si>
    <t>Buring</t>
  </si>
  <si>
    <t>Mergosono</t>
  </si>
  <si>
    <t>Kotalama</t>
  </si>
  <si>
    <t>Kedungkandang</t>
  </si>
  <si>
    <t>Sawojajar</t>
  </si>
  <si>
    <t>Madyopuro</t>
  </si>
  <si>
    <t>Lesanpuro</t>
  </si>
  <si>
    <t>Cemorokandang</t>
  </si>
  <si>
    <t>Residu-Kec. Kedungkandang</t>
  </si>
  <si>
    <t>VISUALISASI DASHBOARD DATA 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</si>
</sst>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rgb="FFEAD1D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B6D7A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C9DAF8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9" borderId="0" xfId="0" applyFill="1"/>
    <xf numFmtId="0" fontId="1" fillId="1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8" borderId="0" xfId="0" applyFont="1" applyFill="1"/>
    <xf numFmtId="0" fontId="1" fillId="1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1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4" fillId="9" borderId="0" xfId="0" applyFont="1" applyFill="1"/>
    <xf numFmtId="0" fontId="3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/>
    <xf numFmtId="0" fontId="1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10" borderId="0" xfId="0" applyFont="1" applyFill="1" applyAlignment="1">
      <alignment horizontal="center" vertical="center"/>
    </xf>
    <xf numFmtId="0" fontId="1" fillId="11" borderId="0" xfId="0" applyFont="1" applyFill="1"/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89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Perbandingan</a:t>
            </a:r>
            <a:r>
              <a:rPr lang="en-ID" b="1" baseline="0"/>
              <a:t> Data ATS tiap Kelurahan </a:t>
            </a:r>
          </a:p>
          <a:p>
            <a:pPr>
              <a:defRPr b="1"/>
            </a:pPr>
            <a:r>
              <a:rPr lang="en-ID" b="1" baseline="0"/>
              <a:t>'Belum Verifikasi'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DINAS PENDIDIKAN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Sheet1!$C$4:$C$16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D-4074-B5B7-031296644F39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KEMENAG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Sheet1!$D$4:$D$16</c:f>
              <c:numCache>
                <c:formatCode>General</c:formatCode>
                <c:ptCount val="13"/>
                <c:pt idx="0">
                  <c:v>116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D-4074-B5B7-031296644F39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PROVINSI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Sheet1!$E$4:$E$16</c:f>
              <c:numCache>
                <c:formatCode>General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23</c:v>
                </c:pt>
                <c:pt idx="6">
                  <c:v>35</c:v>
                </c:pt>
                <c:pt idx="7">
                  <c:v>9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16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D-4074-B5B7-031296644F39}"/>
            </c:ext>
          </c:extLst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BPB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Sheet1!$F$4:$F$16</c:f>
              <c:numCache>
                <c:formatCode>General</c:formatCode>
                <c:ptCount val="13"/>
                <c:pt idx="0">
                  <c:v>33</c:v>
                </c:pt>
                <c:pt idx="1">
                  <c:v>30</c:v>
                </c:pt>
                <c:pt idx="2">
                  <c:v>30</c:v>
                </c:pt>
                <c:pt idx="3">
                  <c:v>75</c:v>
                </c:pt>
                <c:pt idx="4">
                  <c:v>98</c:v>
                </c:pt>
                <c:pt idx="5">
                  <c:v>61</c:v>
                </c:pt>
                <c:pt idx="6">
                  <c:v>168</c:v>
                </c:pt>
                <c:pt idx="7">
                  <c:v>54</c:v>
                </c:pt>
                <c:pt idx="8">
                  <c:v>50</c:v>
                </c:pt>
                <c:pt idx="9">
                  <c:v>50</c:v>
                </c:pt>
                <c:pt idx="10">
                  <c:v>66</c:v>
                </c:pt>
                <c:pt idx="11">
                  <c:v>47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1D-4074-B5B7-031296644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2823359"/>
        <c:axId val="1805264111"/>
        <c:axId val="0"/>
      </c:bar3DChart>
      <c:catAx>
        <c:axId val="1812823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Kelurahan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264111"/>
        <c:crosses val="autoZero"/>
        <c:auto val="1"/>
        <c:lblAlgn val="ctr"/>
        <c:lblOffset val="100"/>
        <c:noMultiLvlLbl val="0"/>
      </c:catAx>
      <c:valAx>
        <c:axId val="180526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82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Perbandingan</a:t>
            </a:r>
            <a:r>
              <a:rPr lang="en-ID" b="1" baseline="0"/>
              <a:t> Data ATS tiap Kelurahan </a:t>
            </a:r>
          </a:p>
          <a:p>
            <a:pPr>
              <a:defRPr b="1"/>
            </a:pPr>
            <a:r>
              <a:rPr lang="en-ID" b="1" baseline="0"/>
              <a:t>'Sudah Verifikasi'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DINAS PENDIDIKAN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Sheet1!$G$4:$G$16</c:f>
              <c:numCache>
                <c:formatCode>General</c:formatCode>
                <c:ptCount val="13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40</c:v>
                </c:pt>
                <c:pt idx="5">
                  <c:v>33</c:v>
                </c:pt>
                <c:pt idx="6">
                  <c:v>57</c:v>
                </c:pt>
                <c:pt idx="7">
                  <c:v>11</c:v>
                </c:pt>
                <c:pt idx="8">
                  <c:v>11</c:v>
                </c:pt>
                <c:pt idx="9">
                  <c:v>19</c:v>
                </c:pt>
                <c:pt idx="10">
                  <c:v>40</c:v>
                </c:pt>
                <c:pt idx="11">
                  <c:v>14</c:v>
                </c:pt>
                <c:pt idx="1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4-4554-9ADE-83EB920902DA}"/>
            </c:ext>
          </c:extLst>
        </c:ser>
        <c:ser>
          <c:idx val="1"/>
          <c:order val="1"/>
          <c:tx>
            <c:strRef>
              <c:f>Sheet1!$H$3</c:f>
              <c:strCache>
                <c:ptCount val="1"/>
                <c:pt idx="0">
                  <c:v>KEMENAG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Sheet1!$H$4:$H$16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4-4554-9ADE-83EB920902DA}"/>
            </c:ext>
          </c:extLst>
        </c:ser>
        <c:ser>
          <c:idx val="2"/>
          <c:order val="2"/>
          <c:tx>
            <c:strRef>
              <c:f>Sheet1!$I$3</c:f>
              <c:strCache>
                <c:ptCount val="1"/>
                <c:pt idx="0">
                  <c:v>PROVINSI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Sheet1!$I$4:$I$16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4-4554-9ADE-83EB920902DA}"/>
            </c:ext>
          </c:extLst>
        </c:ser>
        <c:ser>
          <c:idx val="3"/>
          <c:order val="3"/>
          <c:tx>
            <c:strRef>
              <c:f>Sheet1!$J$3</c:f>
              <c:strCache>
                <c:ptCount val="1"/>
                <c:pt idx="0">
                  <c:v>BPB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Sheet1!$J$4:$J$16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4-4554-9ADE-83EB92090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98271"/>
        <c:axId val="37099231"/>
        <c:axId val="0"/>
      </c:bar3DChart>
      <c:catAx>
        <c:axId val="37098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Kelurahan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9231"/>
        <c:crosses val="autoZero"/>
        <c:auto val="1"/>
        <c:lblAlgn val="ctr"/>
        <c:lblOffset val="100"/>
        <c:noMultiLvlLbl val="0"/>
      </c:catAx>
      <c:valAx>
        <c:axId val="3709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ATS tiap Kelurahan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Sheet1!$O$3</c:f>
              <c:strCache>
                <c:ptCount val="1"/>
                <c:pt idx="0">
                  <c:v>Total ATS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val>
            <c:numRef>
              <c:f>Sheet1!$O$4:$O$16</c:f>
              <c:numCache>
                <c:formatCode>General</c:formatCode>
                <c:ptCount val="13"/>
                <c:pt idx="0">
                  <c:v>160</c:v>
                </c:pt>
                <c:pt idx="1">
                  <c:v>48</c:v>
                </c:pt>
                <c:pt idx="2">
                  <c:v>52</c:v>
                </c:pt>
                <c:pt idx="3">
                  <c:v>110</c:v>
                </c:pt>
                <c:pt idx="4">
                  <c:v>153</c:v>
                </c:pt>
                <c:pt idx="5">
                  <c:v>121</c:v>
                </c:pt>
                <c:pt idx="6">
                  <c:v>278</c:v>
                </c:pt>
                <c:pt idx="7">
                  <c:v>82</c:v>
                </c:pt>
                <c:pt idx="8">
                  <c:v>83</c:v>
                </c:pt>
                <c:pt idx="9">
                  <c:v>85</c:v>
                </c:pt>
                <c:pt idx="10">
                  <c:v>128</c:v>
                </c:pt>
                <c:pt idx="11">
                  <c:v>82</c:v>
                </c:pt>
                <c:pt idx="1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A-4046-9732-A53F50B2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91551"/>
        <c:axId val="37084351"/>
        <c:axId val="0"/>
      </c:bar3DChart>
      <c:catAx>
        <c:axId val="37091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b="0"/>
                  <a:t>Kelurahan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4351"/>
        <c:crosses val="autoZero"/>
        <c:auto val="1"/>
        <c:lblAlgn val="ctr"/>
        <c:lblOffset val="100"/>
        <c:noMultiLvlLbl val="0"/>
      </c:catAx>
      <c:valAx>
        <c:axId val="3708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23812</xdr:rowOff>
    </xdr:from>
    <xdr:to>
      <xdr:col>6</xdr:col>
      <xdr:colOff>809625</xdr:colOff>
      <xdr:row>34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59B097-4474-4DF4-59F0-B8E6650B9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161703</xdr:colOff>
      <xdr:row>20</xdr:row>
      <xdr:rowOff>34997</xdr:rowOff>
    </xdr:from>
    <xdr:to>
      <xdr:col>14</xdr:col>
      <xdr:colOff>281319</xdr:colOff>
      <xdr:row>34</xdr:row>
      <xdr:rowOff>142209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EF7A2F-F19A-7C62-3642-E08E364EA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17720</xdr:colOff>
      <xdr:row>20</xdr:row>
      <xdr:rowOff>34997</xdr:rowOff>
    </xdr:from>
    <xdr:to>
      <xdr:col>21</xdr:col>
      <xdr:colOff>506648</xdr:colOff>
      <xdr:row>34</xdr:row>
      <xdr:rowOff>151994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41975D-C60C-37AB-D3B3-53AF875B6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C2F6-66B2-42A2-86E7-46F1A18D7E33}">
  <dimension ref="A1:W19"/>
  <sheetViews>
    <sheetView tabSelected="1" topLeftCell="A2" zoomScale="83" zoomScaleNormal="127" workbookViewId="0">
      <selection activeCell="X14" sqref="X14"/>
    </sheetView>
  </sheetViews>
  <sheetFormatPr defaultRowHeight="15" x14ac:dyDescent="0.25"/>
  <cols>
    <col min="2" max="2" width="17.5703125" customWidth="1"/>
    <col min="3" max="3" width="19.5703125" customWidth="1"/>
    <col min="4" max="4" width="17.85546875" customWidth="1"/>
    <col min="5" max="5" width="16.42578125" customWidth="1"/>
    <col min="7" max="7" width="18.140625" customWidth="1"/>
    <col min="8" max="8" width="14.85546875" customWidth="1"/>
    <col min="9" max="9" width="14.28515625" customWidth="1"/>
    <col min="11" max="11" width="19" customWidth="1"/>
    <col min="12" max="12" width="14.28515625" customWidth="1"/>
    <col min="13" max="13" width="17.85546875" customWidth="1"/>
    <col min="15" max="15" width="15" customWidth="1"/>
  </cols>
  <sheetData>
    <row r="1" spans="1:15" ht="23.25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x14ac:dyDescent="0.25">
      <c r="A2" s="29" t="s">
        <v>1</v>
      </c>
      <c r="B2" s="27" t="s">
        <v>2</v>
      </c>
      <c r="C2" s="25" t="s">
        <v>3</v>
      </c>
      <c r="D2" s="26"/>
      <c r="E2" s="26"/>
      <c r="F2" s="26"/>
      <c r="G2" s="23" t="s">
        <v>4</v>
      </c>
      <c r="H2" s="24"/>
      <c r="I2" s="24"/>
      <c r="J2" s="24"/>
      <c r="K2" s="21" t="s">
        <v>5</v>
      </c>
      <c r="L2" s="22"/>
      <c r="M2" s="22"/>
      <c r="N2" s="22"/>
      <c r="O2" s="5"/>
    </row>
    <row r="3" spans="1:15" ht="31.5" x14ac:dyDescent="0.25">
      <c r="A3" s="28"/>
      <c r="B3" s="28"/>
      <c r="C3" s="6" t="s">
        <v>6</v>
      </c>
      <c r="D3" s="2" t="s">
        <v>7</v>
      </c>
      <c r="E3" s="2" t="s">
        <v>8</v>
      </c>
      <c r="F3" s="2" t="s">
        <v>9</v>
      </c>
      <c r="G3" s="7" t="s">
        <v>6</v>
      </c>
      <c r="H3" s="3" t="s">
        <v>7</v>
      </c>
      <c r="I3" s="3" t="s">
        <v>8</v>
      </c>
      <c r="J3" s="3" t="s">
        <v>9</v>
      </c>
      <c r="K3" s="8" t="s">
        <v>6</v>
      </c>
      <c r="L3" s="4" t="s">
        <v>7</v>
      </c>
      <c r="M3" s="4" t="s">
        <v>8</v>
      </c>
      <c r="N3" s="4" t="s">
        <v>9</v>
      </c>
      <c r="O3" s="9" t="s">
        <v>10</v>
      </c>
    </row>
    <row r="4" spans="1:15" ht="15.75" x14ac:dyDescent="0.25">
      <c r="A4" s="10">
        <v>1</v>
      </c>
      <c r="B4" s="11" t="s">
        <v>11</v>
      </c>
      <c r="C4" s="14">
        <f>1</f>
        <v>1</v>
      </c>
      <c r="D4" s="14">
        <f>116</f>
        <v>116</v>
      </c>
      <c r="E4" s="14">
        <f>4</f>
        <v>4</v>
      </c>
      <c r="F4" s="14">
        <v>33</v>
      </c>
      <c r="G4" s="15">
        <v>5</v>
      </c>
      <c r="H4" s="15">
        <v>0</v>
      </c>
      <c r="I4" s="15">
        <v>1</v>
      </c>
      <c r="J4" s="15">
        <v>0</v>
      </c>
      <c r="K4" s="16">
        <f t="shared" ref="K4:N16" si="0">C4+G4</f>
        <v>6</v>
      </c>
      <c r="L4" s="16">
        <f t="shared" si="0"/>
        <v>116</v>
      </c>
      <c r="M4" s="16">
        <f t="shared" si="0"/>
        <v>5</v>
      </c>
      <c r="N4" s="16">
        <f t="shared" si="0"/>
        <v>33</v>
      </c>
      <c r="O4" s="17">
        <f t="shared" ref="O4:O5" si="1">K4+L4+M4+N4</f>
        <v>160</v>
      </c>
    </row>
    <row r="5" spans="1:15" ht="15.75" x14ac:dyDescent="0.25">
      <c r="A5" s="10">
        <v>2</v>
      </c>
      <c r="B5" s="11" t="s">
        <v>12</v>
      </c>
      <c r="C5" s="14">
        <f t="shared" ref="C5:C7" si="2">3</f>
        <v>3</v>
      </c>
      <c r="D5" s="14">
        <f t="shared" ref="D5:D6" si="3">1</f>
        <v>1</v>
      </c>
      <c r="E5" s="14">
        <f>6</f>
        <v>6</v>
      </c>
      <c r="F5" s="14">
        <v>30</v>
      </c>
      <c r="G5" s="15">
        <f t="shared" ref="G5:G6" si="4">8</f>
        <v>8</v>
      </c>
      <c r="H5" s="15">
        <v>0</v>
      </c>
      <c r="I5" s="15">
        <v>0</v>
      </c>
      <c r="J5" s="15">
        <v>0</v>
      </c>
      <c r="K5" s="16">
        <f t="shared" si="0"/>
        <v>11</v>
      </c>
      <c r="L5" s="16">
        <f t="shared" si="0"/>
        <v>1</v>
      </c>
      <c r="M5" s="16">
        <f t="shared" si="0"/>
        <v>6</v>
      </c>
      <c r="N5" s="16">
        <f t="shared" si="0"/>
        <v>30</v>
      </c>
      <c r="O5" s="17">
        <f t="shared" si="1"/>
        <v>48</v>
      </c>
    </row>
    <row r="6" spans="1:15" ht="15.75" x14ac:dyDescent="0.25">
      <c r="A6" s="10">
        <v>3</v>
      </c>
      <c r="B6" s="11" t="s">
        <v>13</v>
      </c>
      <c r="C6" s="14">
        <f t="shared" si="2"/>
        <v>3</v>
      </c>
      <c r="D6" s="14">
        <f t="shared" si="3"/>
        <v>1</v>
      </c>
      <c r="E6" s="14">
        <f>10</f>
        <v>10</v>
      </c>
      <c r="F6" s="14">
        <v>30</v>
      </c>
      <c r="G6" s="15">
        <f t="shared" si="4"/>
        <v>8</v>
      </c>
      <c r="H6" s="15">
        <v>0</v>
      </c>
      <c r="I6" s="15">
        <v>0</v>
      </c>
      <c r="J6" s="15">
        <v>0</v>
      </c>
      <c r="K6" s="16">
        <f t="shared" si="0"/>
        <v>11</v>
      </c>
      <c r="L6" s="16">
        <f t="shared" si="0"/>
        <v>1</v>
      </c>
      <c r="M6" s="16">
        <f t="shared" si="0"/>
        <v>10</v>
      </c>
      <c r="N6" s="16">
        <f t="shared" si="0"/>
        <v>30</v>
      </c>
      <c r="O6" s="17">
        <f>SUM(K6:N6)</f>
        <v>52</v>
      </c>
    </row>
    <row r="7" spans="1:15" ht="15.75" x14ac:dyDescent="0.25">
      <c r="A7" s="10">
        <v>4</v>
      </c>
      <c r="B7" s="11" t="s">
        <v>14</v>
      </c>
      <c r="C7" s="14">
        <f t="shared" si="2"/>
        <v>3</v>
      </c>
      <c r="D7" s="14">
        <f>10</f>
        <v>10</v>
      </c>
      <c r="E7" s="14">
        <f>5</f>
        <v>5</v>
      </c>
      <c r="F7" s="14">
        <v>75</v>
      </c>
      <c r="G7" s="15">
        <f>17</f>
        <v>17</v>
      </c>
      <c r="H7" s="15">
        <v>0</v>
      </c>
      <c r="I7" s="15">
        <v>0</v>
      </c>
      <c r="J7" s="15">
        <v>0</v>
      </c>
      <c r="K7" s="16">
        <f t="shared" si="0"/>
        <v>20</v>
      </c>
      <c r="L7" s="16">
        <f t="shared" si="0"/>
        <v>10</v>
      </c>
      <c r="M7" s="16">
        <f t="shared" si="0"/>
        <v>5</v>
      </c>
      <c r="N7" s="16">
        <f t="shared" si="0"/>
        <v>75</v>
      </c>
      <c r="O7" s="17">
        <f>SUM(K7:N7)</f>
        <v>110</v>
      </c>
    </row>
    <row r="8" spans="1:15" ht="15.75" x14ac:dyDescent="0.25">
      <c r="A8" s="10">
        <v>5</v>
      </c>
      <c r="B8" s="11" t="s">
        <v>15</v>
      </c>
      <c r="C8" s="14">
        <f>1+3</f>
        <v>4</v>
      </c>
      <c r="D8" s="14">
        <f>2+1</f>
        <v>3</v>
      </c>
      <c r="E8" s="14">
        <f>8</f>
        <v>8</v>
      </c>
      <c r="F8" s="14">
        <v>98</v>
      </c>
      <c r="G8" s="15">
        <f>40</f>
        <v>40</v>
      </c>
      <c r="H8" s="15">
        <v>0</v>
      </c>
      <c r="I8" s="15">
        <v>0</v>
      </c>
      <c r="J8" s="15">
        <v>0</v>
      </c>
      <c r="K8" s="16">
        <f t="shared" si="0"/>
        <v>44</v>
      </c>
      <c r="L8" s="16">
        <f t="shared" si="0"/>
        <v>3</v>
      </c>
      <c r="M8" s="16">
        <f t="shared" si="0"/>
        <v>8</v>
      </c>
      <c r="N8" s="16">
        <f t="shared" si="0"/>
        <v>98</v>
      </c>
      <c r="O8" s="17">
        <f>SUM(K8:N8)</f>
        <v>153</v>
      </c>
    </row>
    <row r="9" spans="1:15" ht="15.75" x14ac:dyDescent="0.25">
      <c r="A9" s="10">
        <v>6</v>
      </c>
      <c r="B9" s="11" t="s">
        <v>16</v>
      </c>
      <c r="C9" s="14">
        <f>4</f>
        <v>4</v>
      </c>
      <c r="D9" s="14">
        <v>0</v>
      </c>
      <c r="E9" s="14">
        <f>23</f>
        <v>23</v>
      </c>
      <c r="F9" s="14">
        <v>61</v>
      </c>
      <c r="G9" s="15">
        <f>33</f>
        <v>33</v>
      </c>
      <c r="H9" s="15">
        <v>0</v>
      </c>
      <c r="I9" s="15">
        <v>0</v>
      </c>
      <c r="J9" s="15">
        <v>0</v>
      </c>
      <c r="K9" s="16">
        <f t="shared" si="0"/>
        <v>37</v>
      </c>
      <c r="L9" s="16">
        <f t="shared" si="0"/>
        <v>0</v>
      </c>
      <c r="M9" s="16">
        <f t="shared" si="0"/>
        <v>23</v>
      </c>
      <c r="N9" s="16">
        <f t="shared" si="0"/>
        <v>61</v>
      </c>
      <c r="O9" s="17">
        <f t="shared" ref="O9:O16" si="5">SUM(K9:N9)</f>
        <v>121</v>
      </c>
    </row>
    <row r="10" spans="1:15" ht="15.75" x14ac:dyDescent="0.25">
      <c r="A10" s="10">
        <v>7</v>
      </c>
      <c r="B10" s="11" t="s">
        <v>17</v>
      </c>
      <c r="C10" s="14">
        <f>1+8</f>
        <v>9</v>
      </c>
      <c r="D10" s="14">
        <f>5</f>
        <v>5</v>
      </c>
      <c r="E10" s="14">
        <f>35</f>
        <v>35</v>
      </c>
      <c r="F10" s="14">
        <v>168</v>
      </c>
      <c r="G10" s="15">
        <f>16+19+22</f>
        <v>57</v>
      </c>
      <c r="H10" s="15">
        <v>0</v>
      </c>
      <c r="I10" s="15">
        <f>2+2</f>
        <v>4</v>
      </c>
      <c r="J10" s="15">
        <v>0</v>
      </c>
      <c r="K10" s="16">
        <f t="shared" si="0"/>
        <v>66</v>
      </c>
      <c r="L10" s="16">
        <f t="shared" si="0"/>
        <v>5</v>
      </c>
      <c r="M10" s="16">
        <f t="shared" si="0"/>
        <v>39</v>
      </c>
      <c r="N10" s="16">
        <f t="shared" si="0"/>
        <v>168</v>
      </c>
      <c r="O10" s="17">
        <f t="shared" si="5"/>
        <v>278</v>
      </c>
    </row>
    <row r="11" spans="1:15" ht="15.75" x14ac:dyDescent="0.25">
      <c r="A11" s="10">
        <v>8</v>
      </c>
      <c r="B11" s="11" t="s">
        <v>18</v>
      </c>
      <c r="C11" s="14">
        <f>2+3</f>
        <v>5</v>
      </c>
      <c r="D11" s="14">
        <f>2</f>
        <v>2</v>
      </c>
      <c r="E11" s="14">
        <f>9</f>
        <v>9</v>
      </c>
      <c r="F11" s="14">
        <v>54</v>
      </c>
      <c r="G11" s="15">
        <f>10+1</f>
        <v>11</v>
      </c>
      <c r="H11" s="15">
        <v>0</v>
      </c>
      <c r="I11" s="15">
        <f>1</f>
        <v>1</v>
      </c>
      <c r="J11" s="15">
        <v>0</v>
      </c>
      <c r="K11" s="16">
        <f t="shared" si="0"/>
        <v>16</v>
      </c>
      <c r="L11" s="16">
        <f t="shared" si="0"/>
        <v>2</v>
      </c>
      <c r="M11" s="16">
        <f t="shared" si="0"/>
        <v>10</v>
      </c>
      <c r="N11" s="16">
        <f t="shared" si="0"/>
        <v>54</v>
      </c>
      <c r="O11" s="17">
        <f t="shared" si="5"/>
        <v>82</v>
      </c>
    </row>
    <row r="12" spans="1:15" ht="15.75" x14ac:dyDescent="0.25">
      <c r="A12" s="10">
        <v>9</v>
      </c>
      <c r="B12" s="11" t="s">
        <v>19</v>
      </c>
      <c r="C12" s="14">
        <f>3</f>
        <v>3</v>
      </c>
      <c r="D12" s="14">
        <f>4</f>
        <v>4</v>
      </c>
      <c r="E12" s="14">
        <f>15</f>
        <v>15</v>
      </c>
      <c r="F12" s="14">
        <v>50</v>
      </c>
      <c r="G12" s="15">
        <f>11</f>
        <v>11</v>
      </c>
      <c r="H12" s="15">
        <v>0</v>
      </c>
      <c r="I12" s="15">
        <v>0</v>
      </c>
      <c r="J12" s="15">
        <v>0</v>
      </c>
      <c r="K12" s="16">
        <f t="shared" si="0"/>
        <v>14</v>
      </c>
      <c r="L12" s="16">
        <f t="shared" si="0"/>
        <v>4</v>
      </c>
      <c r="M12" s="16">
        <f t="shared" si="0"/>
        <v>15</v>
      </c>
      <c r="N12" s="16">
        <f t="shared" si="0"/>
        <v>50</v>
      </c>
      <c r="O12" s="17">
        <f t="shared" si="5"/>
        <v>83</v>
      </c>
    </row>
    <row r="13" spans="1:15" ht="15.75" x14ac:dyDescent="0.25">
      <c r="A13" s="10">
        <v>10</v>
      </c>
      <c r="B13" s="11" t="s">
        <v>20</v>
      </c>
      <c r="C13" s="14">
        <f t="shared" ref="C13:D13" si="6">1</f>
        <v>1</v>
      </c>
      <c r="D13" s="14">
        <f t="shared" si="6"/>
        <v>1</v>
      </c>
      <c r="E13" s="14">
        <f>14</f>
        <v>14</v>
      </c>
      <c r="F13" s="14">
        <v>50</v>
      </c>
      <c r="G13" s="15">
        <f>19</f>
        <v>19</v>
      </c>
      <c r="H13" s="15">
        <v>0</v>
      </c>
      <c r="I13" s="15">
        <v>0</v>
      </c>
      <c r="J13" s="15">
        <v>0</v>
      </c>
      <c r="K13" s="16">
        <f t="shared" si="0"/>
        <v>20</v>
      </c>
      <c r="L13" s="16">
        <f t="shared" si="0"/>
        <v>1</v>
      </c>
      <c r="M13" s="16">
        <f t="shared" si="0"/>
        <v>14</v>
      </c>
      <c r="N13" s="16">
        <f t="shared" si="0"/>
        <v>50</v>
      </c>
      <c r="O13" s="17">
        <f t="shared" si="5"/>
        <v>85</v>
      </c>
    </row>
    <row r="14" spans="1:15" ht="15.75" x14ac:dyDescent="0.25">
      <c r="A14" s="10">
        <v>11</v>
      </c>
      <c r="B14" s="11" t="s">
        <v>21</v>
      </c>
      <c r="C14" s="14">
        <f>3</f>
        <v>3</v>
      </c>
      <c r="D14" s="14">
        <f>1</f>
        <v>1</v>
      </c>
      <c r="E14" s="14">
        <f>18</f>
        <v>18</v>
      </c>
      <c r="F14" s="14">
        <v>66</v>
      </c>
      <c r="G14" s="15">
        <f>40</f>
        <v>40</v>
      </c>
      <c r="H14" s="15">
        <v>0</v>
      </c>
      <c r="I14" s="15">
        <v>0</v>
      </c>
      <c r="J14" s="15">
        <v>0</v>
      </c>
      <c r="K14" s="16">
        <f t="shared" si="0"/>
        <v>43</v>
      </c>
      <c r="L14" s="16">
        <f t="shared" si="0"/>
        <v>1</v>
      </c>
      <c r="M14" s="16">
        <f t="shared" si="0"/>
        <v>18</v>
      </c>
      <c r="N14" s="16">
        <f t="shared" si="0"/>
        <v>66</v>
      </c>
      <c r="O14" s="17">
        <f t="shared" si="5"/>
        <v>128</v>
      </c>
    </row>
    <row r="15" spans="1:15" ht="15.75" x14ac:dyDescent="0.25">
      <c r="A15" s="10">
        <v>12</v>
      </c>
      <c r="B15" s="11" t="s">
        <v>22</v>
      </c>
      <c r="C15" s="14">
        <f>5</f>
        <v>5</v>
      </c>
      <c r="D15" s="14">
        <v>0</v>
      </c>
      <c r="E15" s="14">
        <f>16</f>
        <v>16</v>
      </c>
      <c r="F15" s="14">
        <v>47</v>
      </c>
      <c r="G15" s="15">
        <f>14</f>
        <v>14</v>
      </c>
      <c r="H15" s="15">
        <v>0</v>
      </c>
      <c r="I15" s="15">
        <v>0</v>
      </c>
      <c r="J15" s="15">
        <v>0</v>
      </c>
      <c r="K15" s="16">
        <f t="shared" si="0"/>
        <v>19</v>
      </c>
      <c r="L15" s="16">
        <f t="shared" si="0"/>
        <v>0</v>
      </c>
      <c r="M15" s="16">
        <f t="shared" si="0"/>
        <v>16</v>
      </c>
      <c r="N15" s="16">
        <f t="shared" si="0"/>
        <v>47</v>
      </c>
      <c r="O15" s="17">
        <f t="shared" si="5"/>
        <v>82</v>
      </c>
    </row>
    <row r="16" spans="1:15" ht="31.5" x14ac:dyDescent="0.25">
      <c r="A16" s="12">
        <v>13</v>
      </c>
      <c r="B16" s="13" t="s">
        <v>23</v>
      </c>
      <c r="C16" s="14">
        <f>7+19+1</f>
        <v>27</v>
      </c>
      <c r="D16" s="14">
        <f>67</f>
        <v>67</v>
      </c>
      <c r="E16" s="14">
        <f>54</f>
        <v>54</v>
      </c>
      <c r="F16" s="14">
        <v>0</v>
      </c>
      <c r="G16" s="15">
        <f>144+1</f>
        <v>145</v>
      </c>
      <c r="H16" s="15">
        <v>0</v>
      </c>
      <c r="I16" s="15">
        <v>0</v>
      </c>
      <c r="J16" s="15">
        <v>0</v>
      </c>
      <c r="K16" s="16">
        <f t="shared" si="0"/>
        <v>172</v>
      </c>
      <c r="L16" s="16">
        <f t="shared" si="0"/>
        <v>67</v>
      </c>
      <c r="M16" s="16">
        <f t="shared" si="0"/>
        <v>54</v>
      </c>
      <c r="N16" s="16">
        <f t="shared" si="0"/>
        <v>0</v>
      </c>
      <c r="O16" s="17">
        <f t="shared" si="5"/>
        <v>293</v>
      </c>
    </row>
    <row r="19" spans="1:23" s="1" customFormat="1" ht="22.5" x14ac:dyDescent="0.25">
      <c r="A19" s="20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</sheetData>
  <sheetProtection algorithmName="SHA-512" hashValue="VnYW3kxPSF8AQ8tIXUxEl88MQRu/yEEzrzauvsj9290dCBYtZlk0+t/7TiJV/oihYIh6/WnoF4Injy5A2RPa1A==" saltValue="0KKOPfDNeo+NFMpFRLpH9A==" spinCount="100000" sheet="1" objects="1" scenarios="1" selectLockedCells="1" selectUnlockedCells="1"/>
  <mergeCells count="7">
    <mergeCell ref="A1:O1"/>
    <mergeCell ref="A19:W19"/>
    <mergeCell ref="K2:N2"/>
    <mergeCell ref="G2:J2"/>
    <mergeCell ref="C2:F2"/>
    <mergeCell ref="B2:B3"/>
    <mergeCell ref="A2:A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 nabilah</dc:creator>
  <cp:lastModifiedBy>deva nabilah</cp:lastModifiedBy>
  <cp:lastPrinted>2024-10-24T01:35:37Z</cp:lastPrinted>
  <dcterms:created xsi:type="dcterms:W3CDTF">2024-10-24T01:04:07Z</dcterms:created>
  <dcterms:modified xsi:type="dcterms:W3CDTF">2024-10-24T07:02:49Z</dcterms:modified>
</cp:coreProperties>
</file>