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ER.id\Downloads\Documents\"/>
    </mc:Choice>
  </mc:AlternateContent>
  <xr:revisionPtr revIDLastSave="0" documentId="8_{C0D69897-9777-42C9-ACC3-0B4876724239}" xr6:coauthVersionLast="47" xr6:coauthVersionMax="47" xr10:uidLastSave="{00000000-0000-0000-0000-000000000000}"/>
  <bookViews>
    <workbookView xWindow="-108" yWindow="-108" windowWidth="23256" windowHeight="12456" xr2:uid="{3ADB3507-074E-496F-B5C4-C884A7E4AF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G81" i="1"/>
  <c r="H81" i="1" s="1"/>
  <c r="J80" i="1"/>
  <c r="G80" i="1"/>
  <c r="H80" i="1" s="1"/>
  <c r="J79" i="1"/>
  <c r="K79" i="1" s="1"/>
  <c r="H79" i="1"/>
  <c r="M79" i="1" s="1"/>
  <c r="J78" i="1"/>
  <c r="L78" i="1" s="1"/>
  <c r="G78" i="1"/>
  <c r="H78" i="1" s="1"/>
  <c r="M78" i="1" s="1"/>
  <c r="J76" i="1"/>
  <c r="H76" i="1"/>
  <c r="J75" i="1"/>
  <c r="L75" i="1" s="1"/>
  <c r="G75" i="1"/>
  <c r="J74" i="1"/>
  <c r="G74" i="1"/>
  <c r="H74" i="1" s="1"/>
  <c r="J73" i="1"/>
  <c r="L73" i="1" s="1"/>
  <c r="G73" i="1"/>
  <c r="J72" i="1"/>
  <c r="G72" i="1"/>
  <c r="H72" i="1" s="1"/>
  <c r="J71" i="1"/>
  <c r="L71" i="1" s="1"/>
  <c r="G71" i="1"/>
  <c r="J70" i="1"/>
  <c r="G70" i="1"/>
  <c r="H70" i="1" s="1"/>
  <c r="J69" i="1"/>
  <c r="L69" i="1" s="1"/>
  <c r="G69" i="1"/>
  <c r="J68" i="1"/>
  <c r="G68" i="1"/>
  <c r="H68" i="1" s="1"/>
  <c r="J67" i="1"/>
  <c r="L67" i="1" s="1"/>
  <c r="G67" i="1"/>
  <c r="J66" i="1"/>
  <c r="G66" i="1"/>
  <c r="H66" i="1" s="1"/>
  <c r="J65" i="1"/>
  <c r="L65" i="1" s="1"/>
  <c r="G65" i="1"/>
  <c r="J64" i="1"/>
  <c r="G64" i="1"/>
  <c r="H64" i="1" s="1"/>
  <c r="J63" i="1"/>
  <c r="L63" i="1" s="1"/>
  <c r="H63" i="1"/>
  <c r="J62" i="1"/>
  <c r="L62" i="1" s="1"/>
  <c r="H62" i="1"/>
  <c r="J61" i="1"/>
  <c r="H61" i="1"/>
  <c r="J59" i="1"/>
  <c r="G59" i="1"/>
  <c r="H59" i="1" s="1"/>
  <c r="L58" i="1"/>
  <c r="K58" i="1"/>
  <c r="H58" i="1"/>
  <c r="M58" i="1" s="1"/>
  <c r="J57" i="1"/>
  <c r="L57" i="1" s="1"/>
  <c r="G57" i="1"/>
  <c r="H57" i="1" s="1"/>
  <c r="J56" i="1"/>
  <c r="L56" i="1" s="1"/>
  <c r="G56" i="1"/>
  <c r="H56" i="1" s="1"/>
  <c r="J55" i="1"/>
  <c r="L55" i="1" s="1"/>
  <c r="G55" i="1"/>
  <c r="H55" i="1" s="1"/>
  <c r="J54" i="1"/>
  <c r="L54" i="1" s="1"/>
  <c r="G54" i="1"/>
  <c r="H54" i="1" s="1"/>
  <c r="J53" i="1"/>
  <c r="G53" i="1"/>
  <c r="H53" i="1" s="1"/>
  <c r="J52" i="1"/>
  <c r="L52" i="1" s="1"/>
  <c r="G52" i="1"/>
  <c r="H52" i="1" s="1"/>
  <c r="J51" i="1"/>
  <c r="G51" i="1"/>
  <c r="H51" i="1" s="1"/>
  <c r="J49" i="1"/>
  <c r="L49" i="1" s="1"/>
  <c r="G49" i="1"/>
  <c r="H49" i="1" s="1"/>
  <c r="J48" i="1"/>
  <c r="L48" i="1" s="1"/>
  <c r="G48" i="1"/>
  <c r="H48" i="1" s="1"/>
  <c r="J47" i="1"/>
  <c r="L47" i="1" s="1"/>
  <c r="G47" i="1"/>
  <c r="H47" i="1" s="1"/>
  <c r="J46" i="1"/>
  <c r="G46" i="1"/>
  <c r="H46" i="1" s="1"/>
  <c r="J45" i="1"/>
  <c r="L45" i="1" s="1"/>
  <c r="G45" i="1"/>
  <c r="H45" i="1" s="1"/>
  <c r="J44" i="1"/>
  <c r="G44" i="1"/>
  <c r="H44" i="1" s="1"/>
  <c r="L43" i="1"/>
  <c r="G43" i="1"/>
  <c r="J42" i="1"/>
  <c r="G42" i="1"/>
  <c r="H42" i="1" s="1"/>
  <c r="J41" i="1"/>
  <c r="L41" i="1" s="1"/>
  <c r="G41" i="1"/>
  <c r="J40" i="1"/>
  <c r="G40" i="1"/>
  <c r="H40" i="1" s="1"/>
  <c r="J38" i="1"/>
  <c r="G38" i="1"/>
  <c r="H38" i="1" s="1"/>
  <c r="J37" i="1"/>
  <c r="G37" i="1"/>
  <c r="H37" i="1" s="1"/>
  <c r="J35" i="1"/>
  <c r="G35" i="1"/>
  <c r="H35" i="1" s="1"/>
  <c r="J34" i="1"/>
  <c r="G34" i="1"/>
  <c r="H34" i="1" s="1"/>
  <c r="J33" i="1"/>
  <c r="G33" i="1"/>
  <c r="H33" i="1" s="1"/>
  <c r="J31" i="1"/>
  <c r="L31" i="1" s="1"/>
  <c r="G31" i="1"/>
  <c r="J30" i="1"/>
  <c r="G30" i="1"/>
  <c r="H30" i="1" s="1"/>
  <c r="J29" i="1"/>
  <c r="L29" i="1" s="1"/>
  <c r="G29" i="1"/>
  <c r="J27" i="1"/>
  <c r="G27" i="1"/>
  <c r="H27" i="1" s="1"/>
  <c r="J26" i="1"/>
  <c r="L26" i="1" s="1"/>
  <c r="G26" i="1"/>
  <c r="J24" i="1"/>
  <c r="G24" i="1"/>
  <c r="H24" i="1" s="1"/>
  <c r="J23" i="1"/>
  <c r="L23" i="1" s="1"/>
  <c r="G23" i="1"/>
  <c r="J22" i="1"/>
  <c r="G22" i="1"/>
  <c r="H22" i="1" s="1"/>
  <c r="J21" i="1"/>
  <c r="L21" i="1" s="1"/>
  <c r="G21" i="1"/>
  <c r="J19" i="1"/>
  <c r="G19" i="1"/>
  <c r="H19" i="1" s="1"/>
  <c r="J18" i="1"/>
  <c r="L18" i="1" s="1"/>
  <c r="G18" i="1"/>
  <c r="J17" i="1"/>
  <c r="G17" i="1"/>
  <c r="H17" i="1" s="1"/>
  <c r="J16" i="1"/>
  <c r="E16" i="1" s="1"/>
  <c r="G16" i="1" s="1"/>
  <c r="J15" i="1"/>
  <c r="L15" i="1" s="1"/>
  <c r="G15" i="1"/>
  <c r="H15" i="1" s="1"/>
  <c r="J13" i="1"/>
  <c r="L13" i="1" s="1"/>
  <c r="G13" i="1"/>
  <c r="H13" i="1" s="1"/>
  <c r="J12" i="1"/>
  <c r="G12" i="1"/>
  <c r="H12" i="1" s="1"/>
  <c r="M12" i="1" s="1"/>
  <c r="J10" i="1"/>
  <c r="G10" i="1"/>
  <c r="H10" i="1" s="1"/>
  <c r="J9" i="1"/>
  <c r="G9" i="1"/>
  <c r="H9" i="1" s="1"/>
  <c r="J7" i="1"/>
  <c r="J6" i="1"/>
  <c r="J5" i="1"/>
  <c r="E6" i="1" s="1"/>
  <c r="G5" i="1"/>
  <c r="H5" i="1" s="1"/>
  <c r="M81" i="1" l="1"/>
  <c r="K46" i="1"/>
  <c r="M45" i="1"/>
  <c r="M54" i="1"/>
  <c r="L46" i="1"/>
  <c r="L6" i="1"/>
  <c r="M47" i="1"/>
  <c r="L16" i="1"/>
  <c r="K55" i="1"/>
  <c r="M56" i="1"/>
  <c r="K5" i="1"/>
  <c r="K9" i="1"/>
  <c r="M44" i="1"/>
  <c r="K51" i="1"/>
  <c r="M53" i="1"/>
  <c r="M10" i="1"/>
  <c r="M13" i="1"/>
  <c r="M49" i="1"/>
  <c r="M52" i="1"/>
  <c r="M63" i="1"/>
  <c r="K53" i="1"/>
  <c r="M76" i="1"/>
  <c r="M15" i="1"/>
  <c r="M34" i="1"/>
  <c r="L44" i="1"/>
  <c r="M48" i="1"/>
  <c r="L53" i="1"/>
  <c r="M57" i="1"/>
  <c r="M59" i="1"/>
  <c r="K63" i="1"/>
  <c r="K76" i="1"/>
  <c r="L79" i="1"/>
  <c r="K81" i="1"/>
  <c r="M37" i="1"/>
  <c r="M35" i="1"/>
  <c r="K44" i="1"/>
  <c r="M51" i="1"/>
  <c r="E7" i="1"/>
  <c r="G7" i="1" s="1"/>
  <c r="K15" i="1"/>
  <c r="M33" i="1"/>
  <c r="M38" i="1"/>
  <c r="M46" i="1"/>
  <c r="K48" i="1"/>
  <c r="L51" i="1"/>
  <c r="M55" i="1"/>
  <c r="K57" i="1"/>
  <c r="M62" i="1"/>
  <c r="L76" i="1"/>
  <c r="L81" i="1"/>
  <c r="K16" i="1"/>
  <c r="H16" i="1"/>
  <c r="M16" i="1" s="1"/>
  <c r="M19" i="1"/>
  <c r="L19" i="1"/>
  <c r="K19" i="1"/>
  <c r="M24" i="1"/>
  <c r="L24" i="1"/>
  <c r="K24" i="1"/>
  <c r="M30" i="1"/>
  <c r="L30" i="1"/>
  <c r="K30" i="1"/>
  <c r="H43" i="1"/>
  <c r="M43" i="1" s="1"/>
  <c r="K43" i="1"/>
  <c r="M64" i="1"/>
  <c r="L64" i="1"/>
  <c r="K64" i="1"/>
  <c r="M68" i="1"/>
  <c r="L68" i="1"/>
  <c r="K68" i="1"/>
  <c r="M72" i="1"/>
  <c r="L72" i="1"/>
  <c r="K72" i="1"/>
  <c r="M17" i="1"/>
  <c r="L17" i="1"/>
  <c r="K21" i="1"/>
  <c r="H21" i="1"/>
  <c r="M21" i="1" s="1"/>
  <c r="M40" i="1"/>
  <c r="L40" i="1"/>
  <c r="K40" i="1"/>
  <c r="K65" i="1"/>
  <c r="H65" i="1"/>
  <c r="M65" i="1" s="1"/>
  <c r="K69" i="1"/>
  <c r="H69" i="1"/>
  <c r="M69" i="1" s="1"/>
  <c r="G6" i="1"/>
  <c r="M9" i="1"/>
  <c r="L9" i="1"/>
  <c r="K17" i="1"/>
  <c r="M22" i="1"/>
  <c r="L22" i="1"/>
  <c r="K22" i="1"/>
  <c r="M27" i="1"/>
  <c r="K27" i="1"/>
  <c r="L27" i="1"/>
  <c r="K41" i="1"/>
  <c r="H41" i="1"/>
  <c r="M41" i="1" s="1"/>
  <c r="M61" i="1"/>
  <c r="K61" i="1"/>
  <c r="L61" i="1"/>
  <c r="M66" i="1"/>
  <c r="K66" i="1"/>
  <c r="L66" i="1"/>
  <c r="M70" i="1"/>
  <c r="L70" i="1"/>
  <c r="K70" i="1"/>
  <c r="M74" i="1"/>
  <c r="L74" i="1"/>
  <c r="K74" i="1"/>
  <c r="M80" i="1"/>
  <c r="L80" i="1"/>
  <c r="K80" i="1"/>
  <c r="K26" i="1"/>
  <c r="H26" i="1"/>
  <c r="M26" i="1" s="1"/>
  <c r="K31" i="1"/>
  <c r="H31" i="1"/>
  <c r="M31" i="1" s="1"/>
  <c r="K73" i="1"/>
  <c r="H73" i="1"/>
  <c r="M73" i="1" s="1"/>
  <c r="M5" i="1"/>
  <c r="L5" i="1"/>
  <c r="K18" i="1"/>
  <c r="H18" i="1"/>
  <c r="M18" i="1" s="1"/>
  <c r="K23" i="1"/>
  <c r="H23" i="1"/>
  <c r="M23" i="1" s="1"/>
  <c r="K29" i="1"/>
  <c r="H29" i="1"/>
  <c r="M29" i="1" s="1"/>
  <c r="M42" i="1"/>
  <c r="L42" i="1"/>
  <c r="K42" i="1"/>
  <c r="K67" i="1"/>
  <c r="H67" i="1"/>
  <c r="M67" i="1" s="1"/>
  <c r="K71" i="1"/>
  <c r="H71" i="1"/>
  <c r="M71" i="1" s="1"/>
  <c r="K75" i="1"/>
  <c r="H75" i="1"/>
  <c r="M75" i="1" s="1"/>
  <c r="K45" i="1"/>
  <c r="K47" i="1"/>
  <c r="K49" i="1"/>
  <c r="K52" i="1"/>
  <c r="K54" i="1"/>
  <c r="K56" i="1"/>
  <c r="K62" i="1"/>
  <c r="K78" i="1"/>
  <c r="K7" i="1" l="1"/>
  <c r="H7" i="1"/>
  <c r="M7" i="1" s="1"/>
  <c r="L7" i="1"/>
  <c r="H6" i="1"/>
  <c r="M6" i="1" s="1"/>
  <c r="K6" i="1"/>
</calcChain>
</file>

<file path=xl/sharedStrings.xml><?xml version="1.0" encoding="utf-8"?>
<sst xmlns="http://schemas.openxmlformats.org/spreadsheetml/2006/main" count="216" uniqueCount="127">
  <si>
    <t>diare</t>
  </si>
  <si>
    <t>Indikator UKM Esensial</t>
  </si>
  <si>
    <t>Target Th 2023</t>
  </si>
  <si>
    <t>Total Sasaran
(Proyeksi)</t>
  </si>
  <si>
    <t>Total Sasaran</t>
  </si>
  <si>
    <t>Target Sasaran
(Tahun)</t>
  </si>
  <si>
    <t>Target Sasaran</t>
  </si>
  <si>
    <t>Kumulatif</t>
  </si>
  <si>
    <t>% Cakupan TS</t>
  </si>
  <si>
    <t>% Cakupan Riil (ToS)</t>
  </si>
  <si>
    <t>% Cakupan TS
(per Sep)</t>
  </si>
  <si>
    <t>Ketercapaian Target</t>
  </si>
  <si>
    <t>Analisa  Akar Penyebab Masalah</t>
  </si>
  <si>
    <t>Rencana Tindak Lanjut</t>
  </si>
  <si>
    <t>Evaluasi</t>
  </si>
  <si>
    <t>(RIIL)</t>
  </si>
  <si>
    <t>(s/d Nov)</t>
  </si>
  <si>
    <t>September</t>
  </si>
  <si>
    <t>2.1.5.Pelayanan Pencegahan dan Pengendalian Penyakit</t>
  </si>
  <si>
    <t>2.1.5.1. Diare</t>
  </si>
  <si>
    <t>1.</t>
  </si>
  <si>
    <t>Pelayanan Diare Balita</t>
  </si>
  <si>
    <t>Tidak Tercapai</t>
  </si>
  <si>
    <t>Data laporan hanya didapat dari balita diare yang periksa ke Puskesmas Polowijen</t>
  </si>
  <si>
    <t xml:space="preserve">Melakukan koordinasi dengan jejaring dan kader untuk pelaporan pasien diare balita </t>
  </si>
  <si>
    <t>Cakupan Pemberian Oralit dan Zinc pada Penderita Diare Balita</t>
  </si>
  <si>
    <t>Tercapai</t>
  </si>
  <si>
    <t>Pelaksanaan kegiatan Layanan Rehidrasi Oral Aktif (LROA)</t>
  </si>
  <si>
    <t>2.1.5.2. Pencegahan dan Penanggulangan Hepatitis B pada Ibu Hamil</t>
  </si>
  <si>
    <t>Deteksi Dini Hepatitis B pada Ibu Hamil</t>
  </si>
  <si>
    <t>2.</t>
  </si>
  <si>
    <t>Tatalaksana Ibu Hamil dengan Hepatitis B Reaktif</t>
  </si>
  <si>
    <t>2.1.5.3. ISPA (Infeksi Saluran Pernapasan Atas)</t>
  </si>
  <si>
    <t>Cakupan Penemuan penderita Pneumonia balita</t>
  </si>
  <si>
    <t>Penderita kasus pneumonia yang diobati sesuai standar</t>
  </si>
  <si>
    <t>2.1.5.4.Kusta</t>
  </si>
  <si>
    <t>Pemeriksaan kontak dari kasus Kusta baru</t>
  </si>
  <si>
    <t>RFT penderita Kusta</t>
  </si>
  <si>
    <t>3.</t>
  </si>
  <si>
    <t>Proporsi tenaga kesehatan Kusta tersosialisasi</t>
  </si>
  <si>
    <t>4.</t>
  </si>
  <si>
    <t>Kader Posyandu yang telah mendapat sosialisasi kusta</t>
  </si>
  <si>
    <t>Tidak semua kader hadir pada saat jambore / refreshing kader</t>
  </si>
  <si>
    <t>Mengadakan sosialisasi kusta melalui Whatsapp juga, tidak hanya melalui pertemuan</t>
  </si>
  <si>
    <t>5.</t>
  </si>
  <si>
    <t>SD/ MI telah dilakukan screening Kusta</t>
  </si>
  <si>
    <t>2.1.5.5.TBC</t>
  </si>
  <si>
    <t>Kasus TBC yang ditemukan dan diobati</t>
  </si>
  <si>
    <t>Penemuan kasus Rumah sakit masuk dalam target Puskesmas , tp blm semua kasus yg ditemukan di RS terlaporkan</t>
  </si>
  <si>
    <t>Meningkatkan kordinasi dengan RS dan dinkes dalam hal laporan</t>
  </si>
  <si>
    <t>Persentase Pelayanan orang terduga TBC mendapatkan pelayanan TBC sesuai standar (Standar Pelayanan Minimal ke 11)</t>
  </si>
  <si>
    <t>Angka Keberhasilan pengobatan kasus TBC  (Success Rate/SR)</t>
  </si>
  <si>
    <t>Persentase pasien TBC dilakukan Investigasi Kontak</t>
  </si>
  <si>
    <t>2.1.5.6.Pencegahan dan Penanggulangan PMS dan HIV/AIDS</t>
  </si>
  <si>
    <t>Sekolah (SMP dan SMA/sederajat) yang sudah dijangkau penyuluhan HIV/AIDS</t>
  </si>
  <si>
    <t>Orang yang beresiko terinfeksi HIV mendapatkan pemeriksaan HIV (Standar Pelayanan Minimal ke 12)</t>
  </si>
  <si>
    <t>2.1.5.7. Demam Berdarah Dengue (DBD)</t>
  </si>
  <si>
    <t>Angka Bebas Jentik (ABJ)</t>
  </si>
  <si>
    <t>Penderita DBD ditangani</t>
  </si>
  <si>
    <t>PE kasus DBD</t>
  </si>
  <si>
    <t>2.1.5.8. Malaria</t>
  </si>
  <si>
    <t>Penderita Malaria yang dilakukan pemeriksaan SD</t>
  </si>
  <si>
    <t>Penderita positif Malaria yang diobati sesuai pengobatan standar</t>
  </si>
  <si>
    <t>Penderita positif Malaria yang di follow up</t>
  </si>
  <si>
    <t>2.1.5.9. Pencegahan dan Penanggulangan Rabies</t>
  </si>
  <si>
    <t>Cuci luka terhadap kasus gigitan HPR</t>
  </si>
  <si>
    <t>Vaksinasi terhadap kasus gigitan HPR yang berindikasi</t>
  </si>
  <si>
    <t>2.1.5.10. Pelayanan Imunisasi</t>
  </si>
  <si>
    <t>Persentase bayi usia 0-11 bulan yang mendapat Imunisasi Dasar Lengkap (IDL)</t>
  </si>
  <si>
    <t xml:space="preserve">Sasaran bayi baduta antara proyeksi dan riil jauh berbeda, sehingga capaian IDL kadang tidak tercapai karena bayi riilnya memang sudah tidak ada yang bisa dilaporkan </t>
  </si>
  <si>
    <t>Memberikan laporan kepada Dinas Kesehatan bahwa bayi riil dan proyeksi angkanya jauh berbeda</t>
  </si>
  <si>
    <t>UCI Kelurahan</t>
  </si>
  <si>
    <t xml:space="preserve">Persentase bayi usia 0-11 bulan yang mendapat antigen baru </t>
  </si>
  <si>
    <t>Persentase anak usia 12-24 bulan yang mendapat imunisasi lanjutan baduta Penta</t>
  </si>
  <si>
    <t>Yang tidak tercapai adalah di kelurahan Purwodadi. Banyak balita yang pindah sebelum usia 24 bulan sehingga sasaran untuk baduta tidak tercapai. Selain itu, banyak balita kawasn elit yang melakukan imunisasi di dr. SpA yang sulit terjangkau datanya.</t>
  </si>
  <si>
    <t>Melakukan pendataan kembali terhadap bayi baduta yang sudah tidak berdomisili di wilayah kerja Puskesmas Polowijen. Selain itu, melakukan sweeping data untuk bayi baduta yang melakukan imunisasi di dr. SpA</t>
  </si>
  <si>
    <t>Persentase anak usia 12-24 bulan yang mendapat imunisasi lanjutan baduta MR</t>
  </si>
  <si>
    <t>Persentase anak yang mendapatkan imunisasi lanjutan lengkap di usia sekolah dasar</t>
  </si>
  <si>
    <t>Banyak orang tua siswa menolak melakukan imuisasi BIAS karena keraguannya terhadap kehalalan vaksin. Hal ini banyak terjadi di SD Muhammadiyah 8 KH Mas. Mansur</t>
  </si>
  <si>
    <t>Melakukan kolaborasi dengan lintas sektor dan tokoh agama untuk memberikan informasi status kehalalan produk vaksin yang dipakai</t>
  </si>
  <si>
    <t>6.</t>
  </si>
  <si>
    <t>Persentase wanita usia subur yang memiliki status imunisasi T2+</t>
  </si>
  <si>
    <t>7.</t>
  </si>
  <si>
    <t>Pemantauan suhu, VVM, serta Alarm Dingin pada lemari es penyimpan vaksin</t>
  </si>
  <si>
    <t>8.</t>
  </si>
  <si>
    <t>Ketersediaan buku catatan stok vaksin sesuai dengan jumlah vaksin program imunisasi serta pelarutnya</t>
  </si>
  <si>
    <t>9.</t>
  </si>
  <si>
    <t>Laporan KIPI Zero reporting / KIPI Non serius</t>
  </si>
  <si>
    <t>2.1.5.11.Pengamatan Penyakit (Surveillance Epidemiology)</t>
  </si>
  <si>
    <t>Laporan STP yang tepat waktu</t>
  </si>
  <si>
    <t>Kelengkapan laporan STP</t>
  </si>
  <si>
    <t>Laporan MR01 tepat waktu</t>
  </si>
  <si>
    <t>Kelengkapan laporan MR01</t>
  </si>
  <si>
    <t>Ketepatan Laporan W2 (format SKDR)</t>
  </si>
  <si>
    <t>Kelengkapan laporan W2 (format SKDR)</t>
  </si>
  <si>
    <t>Persentase Alert yang direspon peringatan ini KLB/Wabah (alert systems) minimal 80% di Puskesmas</t>
  </si>
  <si>
    <t>Kelurahan yang mengalami KLB ditanggulangi dalam waktu kurang dari 24 (dua puluh empat) jam</t>
  </si>
  <si>
    <t>Persentase kabupaten/kota yang memiliki peta risiko penyakit infeksi emerging</t>
  </si>
  <si>
    <t>2.1.5.12.Pencegahan dan Pengendalian Penyakit Tidak Menular</t>
  </si>
  <si>
    <t>Fasyankes yang ada di wilayah Puskesmas melaksanakan KTR</t>
  </si>
  <si>
    <t>Sekolah yang ada di wilayah Puskesmas melaksanakan KTR</t>
  </si>
  <si>
    <t>Tempat Anak Bermain yang ada di wilayah Puskesmas melaksanakan KTR</t>
  </si>
  <si>
    <t>Persentase merokok penduduk usia 10 - 18 tahun (&lt;)</t>
  </si>
  <si>
    <t>Pelayanan Kesehatan Usia Produktif</t>
  </si>
  <si>
    <t>Kegiatan masih berjalan sampai akhir tahun</t>
  </si>
  <si>
    <t>Lebih proaktif dalam melakukan skring penyakit tidak menular pada usia produktif dengan cara kolaborasi dengan tim UKS, skrining di poli umum, skrining kader kesehatar remaja, ibu balita, dan lain sebagainya</t>
  </si>
  <si>
    <t>Memaksimalkan koordinasi lintas sektor, lintas program dalam upaya peningkatan kunjungan</t>
  </si>
  <si>
    <t>Deteksi Dini Penyakit Hipertensi</t>
  </si>
  <si>
    <t>Deteksi Dini Obesitas</t>
  </si>
  <si>
    <t>Deteksi Dini Penyakit Diabetes Melitus</t>
  </si>
  <si>
    <t>Deteksi Dini Stroke</t>
  </si>
  <si>
    <t>Deteksi Dini Penyakit Jantung</t>
  </si>
  <si>
    <t>maintenance EKG</t>
  </si>
  <si>
    <t>Deteksi Dini Penyakit Paru Obstruksi Kronis (PPOK)</t>
  </si>
  <si>
    <t>Lebih aktif untuk skrining dengan PUMA pada usia &gt;40 tahun</t>
  </si>
  <si>
    <t>Deteksi Dini Kanker Payudara</t>
  </si>
  <si>
    <t>Mengadakan pemeriksaan SADANIS di poli umum</t>
  </si>
  <si>
    <t>Deteksi Dini Kanker Leher Rahim</t>
  </si>
  <si>
    <t>bekerjasama dengan SIMA untuk pap smear, penyuluhan pada WUS tentang IVA</t>
  </si>
  <si>
    <t>Deteksi Dini Gangguan Indera</t>
  </si>
  <si>
    <t>Prosentase Penderita TB yang diperiksa Gula darahnya</t>
  </si>
  <si>
    <t>2.1.5.13 Pelayanan Kesehatan Jiwa</t>
  </si>
  <si>
    <t>Persentase penduduk usia ≥ 15 tahun dengan risiko masalah kesehatan jiwa yang mendapatkan skrining</t>
  </si>
  <si>
    <t>Persentase penyandang gangguan jiwa yang memperoleh layanan di Fasyankes</t>
  </si>
  <si>
    <t>Jumlah kunjungan pasien pasung</t>
  </si>
  <si>
    <t>Tidak ada kasus pasung</t>
  </si>
  <si>
    <t>Persentase kasus pasung yang dilepaskan/dibebaskan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</si>
</sst>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i/>
      <sz val="12"/>
      <color rgb="FFFFFFFF"/>
      <name val="Times New Roman"/>
      <family val="1"/>
    </font>
    <font>
      <b/>
      <sz val="10"/>
      <color rgb="FFFFFFFF"/>
      <name val="Times New Roman"/>
      <family val="1"/>
    </font>
    <font>
      <sz val="11"/>
      <name val="Calibri"/>
      <family val="2"/>
    </font>
    <font>
      <sz val="10"/>
      <color rgb="FFFFFFFF"/>
      <name val="Times New Roman"/>
      <family val="1"/>
    </font>
    <font>
      <sz val="10"/>
      <color rgb="FF000000"/>
      <name val="Times New Roman"/>
      <family val="1"/>
    </font>
    <font>
      <sz val="11"/>
      <color rgb="FFFFFFFF"/>
      <name val="Times New Roman"/>
      <family val="1"/>
    </font>
    <font>
      <sz val="10"/>
      <color theme="1"/>
      <name val="Times New Roman"/>
      <family val="1"/>
    </font>
    <font>
      <b/>
      <sz val="10"/>
      <color theme="1"/>
      <name val="Times New Roman"/>
      <family val="1"/>
    </font>
    <font>
      <sz val="10"/>
      <color rgb="FFFF0000"/>
      <name val="Times New Roman"/>
      <family val="1"/>
    </font>
    <font>
      <sz val="11"/>
      <color rgb="FF000000"/>
      <name val="Times New Roman"/>
      <family val="1"/>
    </font>
    <font>
      <sz val="11"/>
      <color theme="1"/>
      <name val="Calibri"/>
      <family val="2"/>
    </font>
    <font>
      <u/>
      <sz val="10"/>
      <color theme="1"/>
      <name val="Times New Roman"/>
      <family val="1"/>
    </font>
    <font>
      <sz val="10"/>
      <color rgb="FF1F1F1F"/>
      <name val="Times New Roman"/>
      <family val="1"/>
    </font>
  </fonts>
  <fills count="7">
    <fill>
      <patternFill patternType="none"/>
    </fill>
    <fill>
      <patternFill patternType="gray125"/>
    </fill>
    <fill>
      <patternFill patternType="solid">
        <fgColor rgb="FF000000"/>
        <bgColor rgb="FF000000"/>
      </patternFill>
    </fill>
    <fill>
      <patternFill patternType="solid">
        <fgColor rgb="FFFF9900"/>
        <bgColor rgb="FFFF9900"/>
      </patternFill>
    </fill>
    <fill>
      <patternFill patternType="solid">
        <fgColor theme="0"/>
        <bgColor theme="0"/>
      </patternFill>
    </fill>
    <fill>
      <patternFill patternType="solid">
        <fgColor rgb="FF00FFFF"/>
        <bgColor rgb="FF00FFF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2" fillId="2" borderId="1" xfId="0" applyFont="1" applyFill="1" applyBorder="1" applyAlignment="1">
      <alignment horizontal="center" vertical="center" wrapText="1"/>
    </xf>
    <xf numFmtId="0" fontId="4" fillId="2" borderId="0" xfId="0" applyFont="1" applyFill="1" applyAlignment="1">
      <alignment horizontal="center" vertical="center"/>
    </xf>
    <xf numFmtId="0" fontId="5" fillId="3" borderId="0" xfId="0" applyFont="1" applyFill="1" applyAlignment="1">
      <alignment horizontal="center" vertical="center"/>
    </xf>
    <xf numFmtId="0" fontId="0" fillId="0" borderId="0" xfId="0"/>
    <xf numFmtId="1"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9" fontId="4"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7" fillId="4" borderId="0" xfId="0" applyFont="1" applyFill="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4" fillId="2" borderId="0" xfId="0" applyFont="1" applyFill="1" applyAlignment="1">
      <alignment horizontal="center" vertical="center"/>
    </xf>
    <xf numFmtId="1" fontId="2" fillId="2" borderId="0" xfId="0" applyNumberFormat="1" applyFont="1" applyFill="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left" vertical="top"/>
    </xf>
    <xf numFmtId="0" fontId="3" fillId="0" borderId="8" xfId="0" applyFont="1" applyBorder="1"/>
    <xf numFmtId="0" fontId="3" fillId="0" borderId="9" xfId="0" applyFont="1" applyBorder="1"/>
    <xf numFmtId="0" fontId="7" fillId="0" borderId="10" xfId="0" applyFont="1" applyBorder="1" applyAlignment="1">
      <alignment horizontal="center" vertical="top"/>
    </xf>
    <xf numFmtId="1" fontId="5" fillId="0" borderId="6" xfId="0" applyNumberFormat="1" applyFont="1" applyBorder="1" applyAlignment="1">
      <alignment horizontal="center" vertical="top"/>
    </xf>
    <xf numFmtId="0" fontId="7" fillId="3" borderId="6" xfId="0" applyFont="1" applyFill="1" applyBorder="1" applyAlignment="1">
      <alignment horizontal="center" vertical="top"/>
    </xf>
    <xf numFmtId="1" fontId="5" fillId="3" borderId="6" xfId="0" applyNumberFormat="1" applyFont="1" applyFill="1" applyBorder="1" applyAlignment="1">
      <alignment horizontal="center" vertical="top"/>
    </xf>
    <xf numFmtId="1" fontId="7" fillId="0" borderId="10" xfId="0" applyNumberFormat="1" applyFont="1" applyBorder="1" applyAlignment="1">
      <alignment horizontal="center" vertical="top"/>
    </xf>
    <xf numFmtId="1" fontId="7" fillId="6" borderId="10" xfId="0" applyNumberFormat="1" applyFont="1" applyFill="1" applyBorder="1" applyAlignment="1">
      <alignment horizontal="center" vertical="top"/>
    </xf>
    <xf numFmtId="10" fontId="7" fillId="0" borderId="10" xfId="0" applyNumberFormat="1" applyFont="1" applyBorder="1" applyAlignment="1">
      <alignment horizontal="right" vertical="top"/>
    </xf>
    <xf numFmtId="10" fontId="7" fillId="3" borderId="10" xfId="0" applyNumberFormat="1" applyFont="1" applyFill="1" applyBorder="1" applyAlignment="1">
      <alignment horizontal="right" vertical="top"/>
    </xf>
    <xf numFmtId="0" fontId="7" fillId="0" borderId="10" xfId="0" applyFont="1" applyBorder="1" applyAlignment="1">
      <alignment vertical="top" wrapText="1"/>
    </xf>
    <xf numFmtId="0" fontId="7" fillId="0" borderId="10" xfId="0" applyFont="1" applyBorder="1" applyAlignment="1">
      <alignment vertical="top"/>
    </xf>
    <xf numFmtId="0" fontId="7" fillId="0" borderId="0" xfId="0" applyFont="1"/>
    <xf numFmtId="0" fontId="7" fillId="0" borderId="7" xfId="0" applyFont="1" applyBorder="1" applyAlignment="1">
      <alignment horizontal="left" vertical="top"/>
    </xf>
    <xf numFmtId="9" fontId="7" fillId="0" borderId="10" xfId="0" applyNumberFormat="1" applyFont="1" applyBorder="1" applyAlignment="1">
      <alignment horizontal="center" vertical="top"/>
    </xf>
    <xf numFmtId="1" fontId="7" fillId="3" borderId="6" xfId="0" applyNumberFormat="1" applyFont="1" applyFill="1" applyBorder="1" applyAlignment="1">
      <alignment horizontal="center" vertical="top"/>
    </xf>
    <xf numFmtId="0" fontId="9" fillId="0" borderId="10" xfId="0" applyFont="1" applyBorder="1" applyAlignment="1">
      <alignment horizontal="center" vertical="top"/>
    </xf>
    <xf numFmtId="0" fontId="5" fillId="0" borderId="10" xfId="0" applyFont="1" applyBorder="1" applyAlignment="1">
      <alignment horizontal="left" vertical="top" wrapText="1"/>
    </xf>
    <xf numFmtId="0" fontId="10" fillId="0" borderId="10" xfId="0" applyFont="1" applyBorder="1" applyAlignment="1">
      <alignment horizontal="left" wrapText="1"/>
    </xf>
    <xf numFmtId="0" fontId="11" fillId="0" borderId="10" xfId="0" applyFont="1" applyBorder="1"/>
    <xf numFmtId="0" fontId="7" fillId="3" borderId="10" xfId="0" applyFont="1" applyFill="1" applyBorder="1" applyAlignment="1">
      <alignment horizontal="center" vertical="top"/>
    </xf>
    <xf numFmtId="10" fontId="7" fillId="0" borderId="10" xfId="0" applyNumberFormat="1" applyFont="1" applyBorder="1" applyAlignment="1">
      <alignment horizontal="right" vertical="top" wrapText="1"/>
    </xf>
    <xf numFmtId="0" fontId="7" fillId="0" borderId="0" xfId="0" applyFont="1" applyAlignment="1">
      <alignment vertical="top" wrapText="1"/>
    </xf>
    <xf numFmtId="0" fontId="7" fillId="0" borderId="0" xfId="0" applyFont="1" applyAlignment="1">
      <alignment vertical="top"/>
    </xf>
    <xf numFmtId="1" fontId="5" fillId="0" borderId="10" xfId="0" applyNumberFormat="1" applyFont="1" applyBorder="1" applyAlignment="1">
      <alignment horizontal="center" vertical="top"/>
    </xf>
    <xf numFmtId="0" fontId="11" fillId="3" borderId="0" xfId="0" applyFont="1" applyFill="1"/>
    <xf numFmtId="0" fontId="7" fillId="5" borderId="10" xfId="0" applyFont="1" applyFill="1" applyBorder="1" applyAlignment="1">
      <alignment horizontal="center" vertical="top"/>
    </xf>
    <xf numFmtId="0" fontId="7" fillId="0" borderId="7" xfId="0" applyFont="1" applyBorder="1" applyAlignment="1">
      <alignment horizontal="left" vertical="top" wrapText="1"/>
    </xf>
    <xf numFmtId="9" fontId="12" fillId="0" borderId="10" xfId="0" applyNumberFormat="1" applyFont="1" applyBorder="1" applyAlignment="1">
      <alignment horizontal="center" vertical="top"/>
    </xf>
    <xf numFmtId="0" fontId="8" fillId="0" borderId="10" xfId="0" applyFont="1" applyBorder="1" applyAlignment="1">
      <alignment horizontal="left" vertical="top"/>
    </xf>
    <xf numFmtId="0" fontId="8" fillId="0" borderId="10" xfId="0" applyFont="1" applyBorder="1" applyAlignment="1">
      <alignment vertical="top"/>
    </xf>
    <xf numFmtId="0" fontId="8" fillId="0" borderId="10" xfId="0" applyFont="1" applyBorder="1" applyAlignment="1">
      <alignment vertical="top" wrapText="1"/>
    </xf>
    <xf numFmtId="0" fontId="8" fillId="0" borderId="7" xfId="0" applyFont="1" applyBorder="1" applyAlignment="1">
      <alignment horizontal="left" vertical="top" wrapText="1"/>
    </xf>
    <xf numFmtId="0" fontId="7" fillId="0" borderId="10" xfId="0" applyFont="1" applyBorder="1" applyAlignment="1">
      <alignment horizontal="center" vertical="top" wrapText="1"/>
    </xf>
    <xf numFmtId="0" fontId="13" fillId="6" borderId="10" xfId="0" applyFont="1" applyFill="1" applyBorder="1" applyAlignment="1">
      <alignment vertical="top" wrapText="1"/>
    </xf>
    <xf numFmtId="10" fontId="7" fillId="0" borderId="10" xfId="0" applyNumberFormat="1" applyFont="1" applyBorder="1" applyAlignment="1">
      <alignment horizontal="center" vertical="top"/>
    </xf>
    <xf numFmtId="0" fontId="7" fillId="5" borderId="10" xfId="0" applyFont="1" applyFill="1" applyBorder="1" applyAlignment="1">
      <alignment horizontal="center" vertical="top" wrapText="1"/>
    </xf>
    <xf numFmtId="0" fontId="7" fillId="0" borderId="7" xfId="0" applyFont="1" applyBorder="1" applyAlignment="1">
      <alignment vertical="top" wrapText="1"/>
    </xf>
    <xf numFmtId="0" fontId="13" fillId="6" borderId="10" xfId="0" applyFont="1" applyFill="1" applyBorder="1" applyAlignment="1">
      <alignment wrapText="1"/>
    </xf>
    <xf numFmtId="0" fontId="8"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2E76-BD2B-495A-B80F-6846620BA8BE}">
  <dimension ref="A1:BK81"/>
  <sheetViews>
    <sheetView tabSelected="1" workbookViewId="0">
      <selection activeCell="J1" sqref="J1:L1048576"/>
    </sheetView>
  </sheetViews>
  <sheetFormatPr defaultColWidth="14.44140625" defaultRowHeight="14.4" x14ac:dyDescent="0.3"/>
  <cols>
    <col min="1" max="1" width="4.109375" customWidth="1"/>
    <col min="2" max="2" width="5.109375" customWidth="1"/>
    <col min="3" max="3" width="49.6640625" customWidth="1"/>
    <col min="4" max="4" width="10.33203125" customWidth="1"/>
    <col min="5" max="5" width="11.33203125" customWidth="1"/>
    <col min="6" max="7" width="14" customWidth="1"/>
    <col min="8" max="8" width="0" hidden="1" customWidth="1"/>
    <col min="9" max="9" width="9" customWidth="1"/>
    <col min="10" max="10" width="12.44140625" customWidth="1"/>
    <col min="11" max="11" width="16.109375" customWidth="1"/>
    <col min="13" max="14" width="15.44140625" customWidth="1"/>
    <col min="15" max="15" width="36.88671875" customWidth="1"/>
    <col min="16" max="16" width="30.109375" customWidth="1"/>
    <col min="17" max="17" width="32.88671875" customWidth="1"/>
  </cols>
  <sheetData>
    <row r="1" spans="1:63" x14ac:dyDescent="0.3">
      <c r="A1" s="1" t="s">
        <v>0</v>
      </c>
      <c r="B1" s="2" t="s">
        <v>1</v>
      </c>
      <c r="C1" s="3"/>
      <c r="D1" s="4" t="s">
        <v>2</v>
      </c>
      <c r="E1" s="5" t="s">
        <v>3</v>
      </c>
      <c r="F1" s="6" t="s">
        <v>4</v>
      </c>
      <c r="G1" s="5" t="s">
        <v>5</v>
      </c>
      <c r="H1" s="6" t="s">
        <v>6</v>
      </c>
      <c r="I1" s="19"/>
      <c r="J1" s="8" t="s">
        <v>7</v>
      </c>
      <c r="K1" s="9" t="s">
        <v>8</v>
      </c>
      <c r="L1" s="10" t="s">
        <v>9</v>
      </c>
      <c r="M1" s="11" t="s">
        <v>10</v>
      </c>
      <c r="N1" s="12" t="s">
        <v>11</v>
      </c>
      <c r="O1" s="13" t="s">
        <v>12</v>
      </c>
      <c r="P1" s="13" t="s">
        <v>13</v>
      </c>
      <c r="Q1" s="14" t="s">
        <v>14</v>
      </c>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x14ac:dyDescent="0.3">
      <c r="A2" s="16"/>
      <c r="B2" s="17"/>
      <c r="C2" s="18"/>
      <c r="D2" s="16"/>
      <c r="E2" s="7"/>
      <c r="F2" s="6" t="s">
        <v>15</v>
      </c>
      <c r="G2" s="7"/>
      <c r="H2" s="6" t="s">
        <v>16</v>
      </c>
      <c r="I2" s="20" t="s">
        <v>17</v>
      </c>
      <c r="J2" s="7"/>
      <c r="K2" s="17"/>
      <c r="L2" s="17"/>
      <c r="M2" s="17"/>
      <c r="N2" s="17"/>
      <c r="O2" s="16"/>
      <c r="P2" s="16"/>
      <c r="Q2" s="16"/>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row>
    <row r="3" spans="1:63" x14ac:dyDescent="0.3">
      <c r="A3" s="22" t="s">
        <v>18</v>
      </c>
      <c r="B3" s="23"/>
      <c r="C3" s="24"/>
      <c r="D3" s="25"/>
      <c r="E3" s="26"/>
      <c r="F3" s="27"/>
      <c r="G3" s="25"/>
      <c r="H3" s="28"/>
      <c r="I3" s="30"/>
      <c r="J3" s="29"/>
      <c r="K3" s="31"/>
      <c r="L3" s="31"/>
      <c r="M3" s="32"/>
      <c r="N3" s="25"/>
      <c r="O3" s="33"/>
      <c r="P3" s="33"/>
      <c r="Q3" s="34"/>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3" x14ac:dyDescent="0.3">
      <c r="A4" s="22" t="s">
        <v>19</v>
      </c>
      <c r="B4" s="23"/>
      <c r="C4" s="24"/>
      <c r="D4" s="25"/>
      <c r="E4" s="26"/>
      <c r="F4" s="27"/>
      <c r="G4" s="25"/>
      <c r="H4" s="28"/>
      <c r="I4" s="30"/>
      <c r="J4" s="29"/>
      <c r="K4" s="31"/>
      <c r="L4" s="31"/>
      <c r="M4" s="32"/>
      <c r="N4" s="25"/>
      <c r="O4" s="33"/>
      <c r="P4" s="33"/>
      <c r="Q4" s="34"/>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3" ht="42" x14ac:dyDescent="0.3">
      <c r="A5" s="25" t="s">
        <v>20</v>
      </c>
      <c r="B5" s="36" t="s">
        <v>21</v>
      </c>
      <c r="C5" s="24"/>
      <c r="D5" s="37">
        <v>1</v>
      </c>
      <c r="E5" s="26">
        <v>462</v>
      </c>
      <c r="F5" s="38"/>
      <c r="G5" s="29">
        <f t="shared" ref="G5:G7" si="0">E5*D5</f>
        <v>462</v>
      </c>
      <c r="H5" s="28">
        <f t="shared" ref="H5:H7" si="1">G5/12*12</f>
        <v>462</v>
      </c>
      <c r="I5" s="30">
        <v>15</v>
      </c>
      <c r="J5" s="29">
        <f>SUM(I5:I5)</f>
        <v>15</v>
      </c>
      <c r="K5" s="31">
        <f>IF(J5/G5*100&gt;=100,100,IF(J5/G5*100&lt;100,J5/G5*100))/100</f>
        <v>3.2467532467532464E-2</v>
      </c>
      <c r="L5" s="31">
        <f>J5/E5</f>
        <v>3.2467532467532464E-2</v>
      </c>
      <c r="M5" s="32">
        <f>IF(J5/H5*100&gt;=100,100,IF(J5/H5*100&lt;100,J5/H5*100))/100</f>
        <v>3.2467532467532464E-2</v>
      </c>
      <c r="N5" s="39" t="s">
        <v>22</v>
      </c>
      <c r="O5" s="40" t="s">
        <v>23</v>
      </c>
      <c r="P5" s="41" t="s">
        <v>24</v>
      </c>
      <c r="Q5" s="34"/>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row>
    <row r="6" spans="1:63" x14ac:dyDescent="0.3">
      <c r="A6" s="25">
        <v>2</v>
      </c>
      <c r="B6" s="36" t="s">
        <v>25</v>
      </c>
      <c r="C6" s="24"/>
      <c r="D6" s="37">
        <v>1</v>
      </c>
      <c r="E6" s="26">
        <f>J5</f>
        <v>15</v>
      </c>
      <c r="F6" s="27"/>
      <c r="G6" s="25">
        <f t="shared" si="0"/>
        <v>15</v>
      </c>
      <c r="H6" s="28">
        <f t="shared" si="1"/>
        <v>15</v>
      </c>
      <c r="I6" s="30">
        <v>15</v>
      </c>
      <c r="J6" s="29">
        <f>SUM(I6:I6)</f>
        <v>15</v>
      </c>
      <c r="K6" s="31">
        <f>IF(J6/G6*100&gt;=100,100,IF(J6/G6*100&lt;100,J6/G6*100))/100</f>
        <v>1</v>
      </c>
      <c r="L6" s="31">
        <f>J6/E6</f>
        <v>1</v>
      </c>
      <c r="M6" s="32">
        <f>IF(J6/H6*100&gt;=100,100,IF(J6/H6*100&lt;100,J6/H6*100))/100</f>
        <v>1</v>
      </c>
      <c r="N6" s="25" t="s">
        <v>26</v>
      </c>
      <c r="O6" s="40"/>
      <c r="P6" s="41"/>
      <c r="Q6" s="34"/>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row>
    <row r="7" spans="1:63" x14ac:dyDescent="0.3">
      <c r="A7" s="25">
        <v>3</v>
      </c>
      <c r="B7" s="36" t="s">
        <v>27</v>
      </c>
      <c r="C7" s="24"/>
      <c r="D7" s="37">
        <v>1</v>
      </c>
      <c r="E7" s="26">
        <f>J7</f>
        <v>15</v>
      </c>
      <c r="F7" s="27"/>
      <c r="G7" s="25">
        <f t="shared" si="0"/>
        <v>15</v>
      </c>
      <c r="H7" s="28">
        <f t="shared" si="1"/>
        <v>15</v>
      </c>
      <c r="I7" s="30">
        <v>15</v>
      </c>
      <c r="J7" s="29">
        <f>SUM(I7:I7)</f>
        <v>15</v>
      </c>
      <c r="K7" s="31">
        <f>IF(J7/G7*100&gt;=100,100,IF(J7/G7*100&lt;100,J7/G7*100))/100</f>
        <v>1</v>
      </c>
      <c r="L7" s="31">
        <f>J7/E7</f>
        <v>1</v>
      </c>
      <c r="M7" s="32">
        <f>IF(J7/H7*100&gt;=100,100,IF(J7/H7*100&lt;100,J7/H7*100))/100</f>
        <v>1</v>
      </c>
      <c r="N7" s="25" t="s">
        <v>26</v>
      </c>
      <c r="O7" s="40"/>
      <c r="P7" s="33"/>
      <c r="Q7" s="34"/>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row>
    <row r="8" spans="1:63" x14ac:dyDescent="0.3">
      <c r="A8" s="22" t="s">
        <v>28</v>
      </c>
      <c r="B8" s="23"/>
      <c r="C8" s="24"/>
      <c r="D8" s="25"/>
      <c r="E8" s="26"/>
      <c r="F8" s="27"/>
      <c r="G8" s="25"/>
      <c r="H8" s="28"/>
      <c r="I8" s="30"/>
      <c r="J8" s="29"/>
      <c r="K8" s="31"/>
      <c r="L8" s="31"/>
      <c r="M8" s="32"/>
      <c r="N8" s="25"/>
      <c r="O8" s="33"/>
      <c r="P8" s="33"/>
      <c r="Q8" s="34"/>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row>
    <row r="9" spans="1:63" x14ac:dyDescent="0.3">
      <c r="A9" s="25" t="s">
        <v>20</v>
      </c>
      <c r="B9" s="36" t="s">
        <v>29</v>
      </c>
      <c r="C9" s="24"/>
      <c r="D9" s="37">
        <v>1</v>
      </c>
      <c r="E9" s="26">
        <v>535</v>
      </c>
      <c r="F9" s="27"/>
      <c r="G9" s="25">
        <f t="shared" ref="G9:G10" si="2">E9*D9</f>
        <v>535</v>
      </c>
      <c r="H9" s="28">
        <f t="shared" ref="H9:H10" si="3">G9/12*12</f>
        <v>535</v>
      </c>
      <c r="I9" s="30">
        <v>43</v>
      </c>
      <c r="J9" s="29">
        <f>SUM(I9:I9)</f>
        <v>43</v>
      </c>
      <c r="K9" s="31">
        <f>IF(J9/G9*100&gt;=100,100,IF(J9/G9*100&lt;100,J9/G9*100))/100</f>
        <v>8.0373831775700941E-2</v>
      </c>
      <c r="L9" s="31">
        <f>J9/E9</f>
        <v>8.0373831775700941E-2</v>
      </c>
      <c r="M9" s="32">
        <f>IF(J9/H9*100&gt;=100,100,IF(J9/H9*100&lt;100,J9/H9*100))/100</f>
        <v>8.0373831775700941E-2</v>
      </c>
      <c r="N9" s="39" t="s">
        <v>22</v>
      </c>
      <c r="O9" s="33"/>
      <c r="P9" s="33"/>
      <c r="Q9" s="34"/>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row>
    <row r="10" spans="1:63" x14ac:dyDescent="0.3">
      <c r="A10" s="25" t="s">
        <v>30</v>
      </c>
      <c r="B10" s="36" t="s">
        <v>31</v>
      </c>
      <c r="C10" s="24"/>
      <c r="D10" s="37">
        <v>1</v>
      </c>
      <c r="E10" s="26">
        <v>0</v>
      </c>
      <c r="F10" s="27"/>
      <c r="G10" s="25">
        <f t="shared" si="2"/>
        <v>0</v>
      </c>
      <c r="H10" s="28">
        <f t="shared" si="3"/>
        <v>0</v>
      </c>
      <c r="I10" s="30">
        <v>2</v>
      </c>
      <c r="J10" s="29">
        <f>SUM(I10:I10)</f>
        <v>2</v>
      </c>
      <c r="K10" s="31">
        <v>0</v>
      </c>
      <c r="L10" s="31">
        <v>0</v>
      </c>
      <c r="M10" s="32" t="e">
        <f>IF(J10/H10*100&gt;=100,100,IF(J10/H10*100&lt;100,J10/H10*100))/100</f>
        <v>#DIV/0!</v>
      </c>
      <c r="N10" s="25"/>
      <c r="O10" s="33"/>
      <c r="P10" s="33"/>
      <c r="Q10" s="34"/>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row>
    <row r="11" spans="1:63" x14ac:dyDescent="0.3">
      <c r="A11" s="22" t="s">
        <v>32</v>
      </c>
      <c r="B11" s="23"/>
      <c r="C11" s="24"/>
      <c r="D11" s="42"/>
      <c r="E11" s="42"/>
      <c r="F11" s="42"/>
      <c r="G11" s="42"/>
      <c r="H11" s="43"/>
      <c r="I11" s="25"/>
      <c r="J11" s="29"/>
      <c r="K11" s="31"/>
      <c r="L11" s="31"/>
      <c r="M11" s="32"/>
      <c r="N11" s="25"/>
      <c r="O11" s="44"/>
      <c r="P11" s="44"/>
      <c r="Q11" s="42"/>
      <c r="S11" s="45"/>
      <c r="T11" s="45"/>
      <c r="U11" s="46"/>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row>
    <row r="12" spans="1:63" x14ac:dyDescent="0.3">
      <c r="A12" s="25">
        <v>1</v>
      </c>
      <c r="B12" s="36" t="s">
        <v>33</v>
      </c>
      <c r="C12" s="24"/>
      <c r="D12" s="37">
        <v>0.75</v>
      </c>
      <c r="E12" s="47">
        <v>66</v>
      </c>
      <c r="F12" s="43"/>
      <c r="G12" s="25">
        <f t="shared" ref="G12:G13" si="4">E12*D12</f>
        <v>49.5</v>
      </c>
      <c r="H12" s="28">
        <f t="shared" ref="H12:H13" si="5">G12/12*11</f>
        <v>45.375</v>
      </c>
      <c r="I12" s="30">
        <v>10</v>
      </c>
      <c r="J12" s="29">
        <f>SUM(I12:I12)</f>
        <v>10</v>
      </c>
      <c r="K12" s="31">
        <v>0</v>
      </c>
      <c r="L12" s="31">
        <v>1</v>
      </c>
      <c r="M12" s="32">
        <f>IF(J12/H12*100&gt;=100,100,IF(J12/H12*100&lt;100,J12/H12*100))/100</f>
        <v>0.22038567493112951</v>
      </c>
      <c r="N12" s="25" t="s">
        <v>26</v>
      </c>
      <c r="O12" s="44"/>
      <c r="P12" s="44"/>
      <c r="Q12" s="42"/>
      <c r="S12" s="45"/>
      <c r="T12" s="45"/>
      <c r="U12" s="46"/>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row>
    <row r="13" spans="1:63" x14ac:dyDescent="0.3">
      <c r="A13" s="25">
        <v>2</v>
      </c>
      <c r="B13" s="36" t="s">
        <v>34</v>
      </c>
      <c r="C13" s="24"/>
      <c r="D13" s="37">
        <v>0.7</v>
      </c>
      <c r="E13" s="47">
        <v>66</v>
      </c>
      <c r="F13" s="43"/>
      <c r="G13" s="25">
        <f t="shared" si="4"/>
        <v>46.199999999999996</v>
      </c>
      <c r="H13" s="28">
        <f t="shared" si="5"/>
        <v>42.349999999999994</v>
      </c>
      <c r="I13" s="30">
        <v>8</v>
      </c>
      <c r="J13" s="29">
        <f>SUM(I13:I13)</f>
        <v>8</v>
      </c>
      <c r="K13" s="31">
        <v>0</v>
      </c>
      <c r="L13" s="31">
        <f>J13/E13</f>
        <v>0.12121212121212122</v>
      </c>
      <c r="M13" s="32">
        <f>IF(J13/H13*100&gt;=100,100,IF(J13/H13*100&lt;100,J13/H13*100))/100</f>
        <v>0.18890200708382529</v>
      </c>
      <c r="N13" s="25" t="s">
        <v>26</v>
      </c>
      <c r="O13" s="44"/>
      <c r="P13" s="44"/>
      <c r="Q13" s="42"/>
      <c r="S13" s="45"/>
      <c r="T13" s="45"/>
      <c r="U13" s="46"/>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row>
    <row r="14" spans="1:63" x14ac:dyDescent="0.3">
      <c r="A14" s="22" t="s">
        <v>35</v>
      </c>
      <c r="B14" s="23"/>
      <c r="C14" s="24"/>
      <c r="D14" s="42"/>
      <c r="E14" s="42"/>
      <c r="F14" s="42"/>
      <c r="G14" s="42"/>
      <c r="H14" s="48"/>
      <c r="I14" s="25"/>
      <c r="J14" s="29"/>
      <c r="K14" s="31"/>
      <c r="L14" s="31"/>
      <c r="M14" s="32"/>
      <c r="N14" s="25"/>
      <c r="O14" s="44"/>
      <c r="P14" s="44"/>
      <c r="Q14" s="42"/>
      <c r="S14" s="45"/>
      <c r="T14" s="45"/>
      <c r="U14" s="46"/>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row>
    <row r="15" spans="1:63" x14ac:dyDescent="0.3">
      <c r="A15" s="25" t="s">
        <v>20</v>
      </c>
      <c r="B15" s="36" t="s">
        <v>36</v>
      </c>
      <c r="C15" s="24"/>
      <c r="D15" s="37">
        <v>0.8</v>
      </c>
      <c r="E15" s="26">
        <v>50</v>
      </c>
      <c r="F15" s="27"/>
      <c r="G15" s="25">
        <f t="shared" ref="G15:G19" si="6">E15*D15</f>
        <v>40</v>
      </c>
      <c r="H15" s="28">
        <f t="shared" ref="H15:H19" si="7">G15/12*12</f>
        <v>40</v>
      </c>
      <c r="I15" s="30">
        <v>0</v>
      </c>
      <c r="J15" s="29">
        <f>SUM(I15:I15)</f>
        <v>0</v>
      </c>
      <c r="K15" s="31">
        <f>IF(J15/G15*100&gt;=100,100,IF(J15/G15*100&lt;100,J15/G15*100))/100</f>
        <v>0</v>
      </c>
      <c r="L15" s="31">
        <f>J15/E15</f>
        <v>0</v>
      </c>
      <c r="M15" s="32">
        <f>IF(J15/H15*100&gt;=100,100,IF(J15/H15*100&lt;100,J15/H15*100))/100</f>
        <v>0</v>
      </c>
      <c r="N15" s="25" t="s">
        <v>26</v>
      </c>
      <c r="O15" s="33"/>
      <c r="P15" s="33"/>
      <c r="Q15" s="34"/>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row>
    <row r="16" spans="1:63" x14ac:dyDescent="0.3">
      <c r="A16" s="25" t="s">
        <v>30</v>
      </c>
      <c r="B16" s="36" t="s">
        <v>37</v>
      </c>
      <c r="C16" s="24"/>
      <c r="D16" s="37">
        <v>0.9</v>
      </c>
      <c r="E16" s="26">
        <f>J16</f>
        <v>0</v>
      </c>
      <c r="F16" s="27"/>
      <c r="G16" s="25">
        <f t="shared" si="6"/>
        <v>0</v>
      </c>
      <c r="H16" s="28">
        <f t="shared" si="7"/>
        <v>0</v>
      </c>
      <c r="I16" s="30">
        <v>0</v>
      </c>
      <c r="J16" s="29">
        <f>SUM(I16:I16)</f>
        <v>0</v>
      </c>
      <c r="K16" s="31" t="e">
        <f>IF(J16/G16*100&gt;=100,100,IF(J16/G16*100&lt;100,J16/G16*100))/100</f>
        <v>#DIV/0!</v>
      </c>
      <c r="L16" s="31" t="e">
        <f>J16/E16</f>
        <v>#DIV/0!</v>
      </c>
      <c r="M16" s="32" t="e">
        <f>IF(J16/H16*100&gt;=100,100,IF(J16/H16*100&lt;100,J16/H16*100))/100</f>
        <v>#DIV/0!</v>
      </c>
      <c r="N16" s="25" t="s">
        <v>26</v>
      </c>
      <c r="O16" s="33"/>
      <c r="P16" s="33"/>
      <c r="Q16" s="34"/>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row>
    <row r="17" spans="1:63" x14ac:dyDescent="0.3">
      <c r="A17" s="25" t="s">
        <v>38</v>
      </c>
      <c r="B17" s="36" t="s">
        <v>39</v>
      </c>
      <c r="C17" s="24"/>
      <c r="D17" s="37">
        <v>0.95</v>
      </c>
      <c r="E17" s="26">
        <v>50</v>
      </c>
      <c r="F17" s="27"/>
      <c r="G17" s="25">
        <f t="shared" si="6"/>
        <v>47.5</v>
      </c>
      <c r="H17" s="28">
        <f t="shared" si="7"/>
        <v>47.5</v>
      </c>
      <c r="I17" s="30">
        <v>0</v>
      </c>
      <c r="J17" s="29">
        <f>SUM(I17:I17)</f>
        <v>0</v>
      </c>
      <c r="K17" s="31">
        <f>IF(J17/G17*100&gt;=100,100,IF(J17/G17*100&lt;100,J17/G17*100))/100</f>
        <v>0</v>
      </c>
      <c r="L17" s="31">
        <f>J17/E17</f>
        <v>0</v>
      </c>
      <c r="M17" s="32">
        <f>IF(J17/H17*100&gt;=100,100,IF(J17/H17*100&lt;100,J17/H17*100))/100</f>
        <v>0</v>
      </c>
      <c r="N17" s="25" t="s">
        <v>26</v>
      </c>
      <c r="O17" s="33"/>
      <c r="P17" s="33"/>
      <c r="Q17" s="34"/>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row>
    <row r="18" spans="1:63" ht="39.6" x14ac:dyDescent="0.3">
      <c r="A18" s="25" t="s">
        <v>40</v>
      </c>
      <c r="B18" s="36" t="s">
        <v>41</v>
      </c>
      <c r="C18" s="24"/>
      <c r="D18" s="37">
        <v>0.95</v>
      </c>
      <c r="E18" s="26">
        <v>279</v>
      </c>
      <c r="F18" s="27"/>
      <c r="G18" s="25">
        <f t="shared" si="6"/>
        <v>265.05</v>
      </c>
      <c r="H18" s="28">
        <f t="shared" si="7"/>
        <v>265.05</v>
      </c>
      <c r="I18" s="30">
        <v>0</v>
      </c>
      <c r="J18" s="29">
        <f>SUM(I18:I18)</f>
        <v>0</v>
      </c>
      <c r="K18" s="31">
        <f>IF(J18/G18*100&gt;=100,100,IF(J18/G18*100&lt;100,J18/G18*100))/100</f>
        <v>0</v>
      </c>
      <c r="L18" s="31">
        <f>J18/E18</f>
        <v>0</v>
      </c>
      <c r="M18" s="32">
        <f>IF(J18/H18*100&gt;=100,100,IF(J18/H18*100&lt;100,J18/H18*100))/100</f>
        <v>0</v>
      </c>
      <c r="N18" s="39" t="s">
        <v>22</v>
      </c>
      <c r="O18" s="33" t="s">
        <v>42</v>
      </c>
      <c r="P18" s="33" t="s">
        <v>43</v>
      </c>
      <c r="Q18" s="34"/>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row>
    <row r="19" spans="1:63" x14ac:dyDescent="0.3">
      <c r="A19" s="25" t="s">
        <v>44</v>
      </c>
      <c r="B19" s="36" t="s">
        <v>45</v>
      </c>
      <c r="C19" s="24"/>
      <c r="D19" s="37">
        <v>1</v>
      </c>
      <c r="E19" s="26">
        <v>13</v>
      </c>
      <c r="F19" s="27"/>
      <c r="G19" s="25">
        <f t="shared" si="6"/>
        <v>13</v>
      </c>
      <c r="H19" s="28">
        <f t="shared" si="7"/>
        <v>13</v>
      </c>
      <c r="I19" s="30">
        <v>0</v>
      </c>
      <c r="J19" s="29">
        <f>SUM(I19:I19)</f>
        <v>0</v>
      </c>
      <c r="K19" s="31">
        <f>IF(J19/G19*100&gt;=100,100,IF(J19/G19*100&lt;100,J19/G19*100))/100</f>
        <v>0</v>
      </c>
      <c r="L19" s="31">
        <f>J19/E19</f>
        <v>0</v>
      </c>
      <c r="M19" s="32">
        <f>IF(J19/H19*100&gt;=100,100,IF(J19/H19*100&lt;100,J19/H19*100))/100</f>
        <v>0</v>
      </c>
      <c r="N19" s="25" t="s">
        <v>26</v>
      </c>
      <c r="O19" s="33"/>
      <c r="P19" s="33"/>
      <c r="Q19" s="34"/>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row>
    <row r="20" spans="1:63" x14ac:dyDescent="0.3">
      <c r="A20" s="22" t="s">
        <v>46</v>
      </c>
      <c r="B20" s="23"/>
      <c r="C20" s="24"/>
      <c r="D20" s="34"/>
      <c r="E20" s="26"/>
      <c r="F20" s="27"/>
      <c r="G20" s="25"/>
      <c r="H20" s="28"/>
      <c r="I20" s="30"/>
      <c r="J20" s="29"/>
      <c r="K20" s="31"/>
      <c r="L20" s="31"/>
      <c r="M20" s="32"/>
      <c r="N20" s="25"/>
      <c r="O20" s="33"/>
      <c r="P20" s="33"/>
      <c r="Q20" s="34"/>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row>
    <row r="21" spans="1:63" ht="39.6" x14ac:dyDescent="0.3">
      <c r="A21" s="25" t="s">
        <v>20</v>
      </c>
      <c r="B21" s="36" t="s">
        <v>47</v>
      </c>
      <c r="C21" s="24"/>
      <c r="D21" s="37">
        <v>1</v>
      </c>
      <c r="E21" s="26">
        <v>129</v>
      </c>
      <c r="F21" s="27"/>
      <c r="G21" s="25">
        <f t="shared" ref="G21:G24" si="8">E21*D21</f>
        <v>129</v>
      </c>
      <c r="H21" s="28">
        <f t="shared" ref="H21:H24" si="9">G21/12*12</f>
        <v>129</v>
      </c>
      <c r="I21" s="30">
        <v>4</v>
      </c>
      <c r="J21" s="29">
        <f>SUM(I21:I21)</f>
        <v>4</v>
      </c>
      <c r="K21" s="31">
        <f>IF(J21/G21*100&gt;=100,100,IF(J21/G21*100&lt;100,J21/G21*100))/100</f>
        <v>3.1007751937984499E-2</v>
      </c>
      <c r="L21" s="31">
        <f>J21/E21</f>
        <v>3.1007751937984496E-2</v>
      </c>
      <c r="M21" s="32">
        <f>IF(J21/H21*100&gt;=100,100,IF(J21/H21*100&lt;100,J21/H21*100))/100</f>
        <v>3.1007751937984499E-2</v>
      </c>
      <c r="N21" s="39" t="s">
        <v>22</v>
      </c>
      <c r="O21" s="33" t="s">
        <v>48</v>
      </c>
      <c r="P21" s="33" t="s">
        <v>49</v>
      </c>
      <c r="Q21" s="34"/>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row>
    <row r="22" spans="1:63" x14ac:dyDescent="0.3">
      <c r="A22" s="49" t="s">
        <v>30</v>
      </c>
      <c r="B22" s="50" t="s">
        <v>50</v>
      </c>
      <c r="C22" s="24"/>
      <c r="D22" s="37">
        <v>1</v>
      </c>
      <c r="E22" s="26">
        <v>697</v>
      </c>
      <c r="F22" s="27"/>
      <c r="G22" s="25">
        <f t="shared" si="8"/>
        <v>697</v>
      </c>
      <c r="H22" s="28">
        <f t="shared" si="9"/>
        <v>697</v>
      </c>
      <c r="I22" s="30">
        <v>56</v>
      </c>
      <c r="J22" s="29">
        <f>SUM(I22:I22)</f>
        <v>56</v>
      </c>
      <c r="K22" s="31">
        <f>IF(J22/G22*100&gt;=100,100,IF(J22/G22*100&lt;100,J22/G22*100))/100</f>
        <v>8.0344332855093251E-2</v>
      </c>
      <c r="L22" s="31">
        <f>J22/E22</f>
        <v>8.0344332855093251E-2</v>
      </c>
      <c r="M22" s="32">
        <f>IF(J22/H22*100&gt;=100,100,IF(J22/H22*100&lt;100,J22/H22*100))/100</f>
        <v>8.0344332855093251E-2</v>
      </c>
      <c r="N22" s="25" t="s">
        <v>26</v>
      </c>
      <c r="O22" s="33"/>
      <c r="P22" s="33"/>
      <c r="Q22" s="34"/>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row>
    <row r="23" spans="1:63" x14ac:dyDescent="0.3">
      <c r="A23" s="25" t="s">
        <v>38</v>
      </c>
      <c r="B23" s="36" t="s">
        <v>51</v>
      </c>
      <c r="C23" s="24"/>
      <c r="D23" s="51">
        <v>0.9</v>
      </c>
      <c r="E23" s="26">
        <v>11</v>
      </c>
      <c r="F23" s="27"/>
      <c r="G23" s="25">
        <f t="shared" si="8"/>
        <v>9.9</v>
      </c>
      <c r="H23" s="28">
        <f t="shared" si="9"/>
        <v>9.9</v>
      </c>
      <c r="I23" s="30">
        <v>2</v>
      </c>
      <c r="J23" s="29">
        <f>SUM(I23:I23)</f>
        <v>2</v>
      </c>
      <c r="K23" s="31">
        <f>IF(J23/G23*100&gt;=100,100,IF(J23/G23*100&lt;100,J23/G23*100))/100</f>
        <v>0.20202020202020202</v>
      </c>
      <c r="L23" s="31">
        <f>J23/E23</f>
        <v>0.18181818181818182</v>
      </c>
      <c r="M23" s="32">
        <f>IF(J23/H23*100&gt;=100,100,IF(J23/H23*100&lt;100,J23/H23*100))/100</f>
        <v>0.20202020202020202</v>
      </c>
      <c r="N23" s="25" t="s">
        <v>26</v>
      </c>
      <c r="O23" s="33"/>
      <c r="P23" s="33"/>
      <c r="Q23" s="34"/>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row>
    <row r="24" spans="1:63" x14ac:dyDescent="0.3">
      <c r="A24" s="25" t="s">
        <v>40</v>
      </c>
      <c r="B24" s="36" t="s">
        <v>52</v>
      </c>
      <c r="C24" s="24"/>
      <c r="D24" s="51">
        <v>0.9</v>
      </c>
      <c r="E24" s="26">
        <v>22</v>
      </c>
      <c r="F24" s="27"/>
      <c r="G24" s="25">
        <f t="shared" si="8"/>
        <v>19.8</v>
      </c>
      <c r="H24" s="28">
        <f t="shared" si="9"/>
        <v>19.8</v>
      </c>
      <c r="I24" s="30">
        <v>4</v>
      </c>
      <c r="J24" s="29">
        <f>SUM(I24:I24)</f>
        <v>4</v>
      </c>
      <c r="K24" s="31">
        <f>IF(J24/G24*100&gt;=100,100,IF(J24/G24*100&lt;100,J24/G24*100))/100</f>
        <v>0.20202020202020202</v>
      </c>
      <c r="L24" s="31">
        <f>J24/E24</f>
        <v>0.18181818181818182</v>
      </c>
      <c r="M24" s="32">
        <f>IF(J24/H24*100&gt;=100,100,IF(J24/H24*100&lt;100,J24/H24*100))/100</f>
        <v>0.20202020202020202</v>
      </c>
      <c r="N24" s="25" t="s">
        <v>26</v>
      </c>
      <c r="O24" s="33"/>
      <c r="P24" s="33"/>
      <c r="Q24" s="34"/>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row>
    <row r="25" spans="1:63" x14ac:dyDescent="0.3">
      <c r="A25" s="22" t="s">
        <v>53</v>
      </c>
      <c r="B25" s="23"/>
      <c r="C25" s="24"/>
      <c r="D25" s="25"/>
      <c r="E25" s="26"/>
      <c r="F25" s="27"/>
      <c r="G25" s="25"/>
      <c r="H25" s="28"/>
      <c r="I25" s="30"/>
      <c r="J25" s="29"/>
      <c r="K25" s="31"/>
      <c r="L25" s="31"/>
      <c r="M25" s="32"/>
      <c r="N25" s="25"/>
      <c r="O25" s="33"/>
      <c r="P25" s="33"/>
      <c r="Q25" s="34"/>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row>
    <row r="26" spans="1:63" x14ac:dyDescent="0.3">
      <c r="A26" s="25" t="s">
        <v>20</v>
      </c>
      <c r="B26" s="36" t="s">
        <v>54</v>
      </c>
      <c r="C26" s="24"/>
      <c r="D26" s="37">
        <v>1</v>
      </c>
      <c r="E26" s="26">
        <v>6</v>
      </c>
      <c r="F26" s="27"/>
      <c r="G26" s="25">
        <f t="shared" ref="G26:G27" si="10">E26*D26</f>
        <v>6</v>
      </c>
      <c r="H26" s="28">
        <f t="shared" ref="H26:H27" si="11">G26/12*12</f>
        <v>6</v>
      </c>
      <c r="I26" s="30">
        <v>1</v>
      </c>
      <c r="J26" s="29">
        <f>SUM(I26:I26)</f>
        <v>1</v>
      </c>
      <c r="K26" s="31">
        <f>IF(J26/G26*100&gt;=100,100,IF(J26/G26*100&lt;100,J26/G26*100))/100</f>
        <v>0.16666666666666663</v>
      </c>
      <c r="L26" s="31">
        <f>J26/E26</f>
        <v>0.16666666666666666</v>
      </c>
      <c r="M26" s="32">
        <f>IF(J26/H26*100&gt;=100,100,IF(J26/H26*100&lt;100,J26/H26*100))/100</f>
        <v>0.16666666666666663</v>
      </c>
      <c r="N26" s="25" t="s">
        <v>26</v>
      </c>
      <c r="O26" s="33"/>
      <c r="P26" s="33"/>
      <c r="Q26" s="34"/>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row>
    <row r="27" spans="1:63" x14ac:dyDescent="0.3">
      <c r="A27" s="49" t="s">
        <v>30</v>
      </c>
      <c r="B27" s="36" t="s">
        <v>55</v>
      </c>
      <c r="C27" s="24"/>
      <c r="D27" s="37">
        <v>1</v>
      </c>
      <c r="E27" s="26">
        <v>526</v>
      </c>
      <c r="F27" s="27"/>
      <c r="G27" s="25">
        <f t="shared" si="10"/>
        <v>526</v>
      </c>
      <c r="H27" s="28">
        <f t="shared" si="11"/>
        <v>526</v>
      </c>
      <c r="I27" s="30">
        <v>47</v>
      </c>
      <c r="J27" s="29">
        <f>SUM(I27:I27)</f>
        <v>47</v>
      </c>
      <c r="K27" s="31">
        <f>IF(J27/G27*100&gt;=100,100,IF(J27/G27*100&lt;100,J27/G27*100))/100</f>
        <v>8.9353612167300381E-2</v>
      </c>
      <c r="L27" s="31">
        <f>J27/E27</f>
        <v>8.9353612167300381E-2</v>
      </c>
      <c r="M27" s="32">
        <f>IF(J27/H27*100&gt;=100,100,IF(J27/H27*100&lt;100,J27/H27*100))/100</f>
        <v>8.9353612167300381E-2</v>
      </c>
      <c r="N27" s="25" t="s">
        <v>26</v>
      </c>
      <c r="O27" s="33"/>
      <c r="P27" s="33"/>
      <c r="Q27" s="34"/>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row>
    <row r="28" spans="1:63" x14ac:dyDescent="0.3">
      <c r="A28" s="52" t="s">
        <v>56</v>
      </c>
      <c r="B28" s="53"/>
      <c r="C28" s="54"/>
      <c r="D28" s="25"/>
      <c r="E28" s="26"/>
      <c r="F28" s="27"/>
      <c r="G28" s="25"/>
      <c r="H28" s="28"/>
      <c r="I28" s="30"/>
      <c r="J28" s="29"/>
      <c r="K28" s="31"/>
      <c r="L28" s="31"/>
      <c r="M28" s="32"/>
      <c r="N28" s="25"/>
      <c r="O28" s="33"/>
      <c r="P28" s="33"/>
      <c r="Q28" s="34"/>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row>
    <row r="29" spans="1:63" x14ac:dyDescent="0.3">
      <c r="A29" s="25" t="s">
        <v>20</v>
      </c>
      <c r="B29" s="36" t="s">
        <v>57</v>
      </c>
      <c r="C29" s="24"/>
      <c r="D29" s="37">
        <v>0.95</v>
      </c>
      <c r="E29" s="26">
        <v>10421</v>
      </c>
      <c r="F29" s="38"/>
      <c r="G29" s="29">
        <f t="shared" ref="G29:G31" si="12">E29*D29</f>
        <v>9899.9499999999989</v>
      </c>
      <c r="H29" s="28">
        <f t="shared" ref="H29:H31" si="13">G29/12*12</f>
        <v>9899.9499999999989</v>
      </c>
      <c r="I29" s="30">
        <v>736</v>
      </c>
      <c r="J29" s="29">
        <f>SUM(I29:I29)</f>
        <v>736</v>
      </c>
      <c r="K29" s="31">
        <f>IF(J29/G29*100&gt;=100,100,IF(J29/G29*100&lt;100,J29/G29*100))/100</f>
        <v>7.4343809817221301E-2</v>
      </c>
      <c r="L29" s="31">
        <f>J29/E29</f>
        <v>7.0626619326360232E-2</v>
      </c>
      <c r="M29" s="32">
        <f>IF(J29/H29*100&gt;=100,100,IF(J29/H29*100&lt;100,J29/H29*100))/100</f>
        <v>7.4343809817221301E-2</v>
      </c>
      <c r="N29" s="25" t="s">
        <v>26</v>
      </c>
      <c r="O29" s="33"/>
      <c r="P29" s="33"/>
      <c r="Q29" s="34"/>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row>
    <row r="30" spans="1:63" x14ac:dyDescent="0.3">
      <c r="A30" s="25" t="s">
        <v>30</v>
      </c>
      <c r="B30" s="36" t="s">
        <v>58</v>
      </c>
      <c r="C30" s="24"/>
      <c r="D30" s="37">
        <v>1</v>
      </c>
      <c r="E30" s="26">
        <v>2</v>
      </c>
      <c r="F30" s="27"/>
      <c r="G30" s="25">
        <f t="shared" si="12"/>
        <v>2</v>
      </c>
      <c r="H30" s="28">
        <f t="shared" si="13"/>
        <v>2</v>
      </c>
      <c r="I30" s="30">
        <v>4</v>
      </c>
      <c r="J30" s="29">
        <f>SUM(I30:I30)</f>
        <v>4</v>
      </c>
      <c r="K30" s="31">
        <f>IF(J30/G30*100&gt;=100,100,IF(J30/G30*100&lt;100,J30/G30*100))/100</f>
        <v>1</v>
      </c>
      <c r="L30" s="31">
        <f>J30/E30</f>
        <v>2</v>
      </c>
      <c r="M30" s="32">
        <f>IF(J30/H30*100&gt;=100,100,IF(J30/H30*100&lt;100,J30/H30*100))/100</f>
        <v>1</v>
      </c>
      <c r="N30" s="25" t="s">
        <v>26</v>
      </c>
      <c r="O30" s="33"/>
      <c r="P30" s="33"/>
      <c r="Q30" s="34"/>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row>
    <row r="31" spans="1:63" x14ac:dyDescent="0.3">
      <c r="A31" s="25" t="s">
        <v>38</v>
      </c>
      <c r="B31" s="36" t="s">
        <v>59</v>
      </c>
      <c r="C31" s="24"/>
      <c r="D31" s="37">
        <v>1</v>
      </c>
      <c r="E31" s="26">
        <v>2</v>
      </c>
      <c r="F31" s="27"/>
      <c r="G31" s="25">
        <f t="shared" si="12"/>
        <v>2</v>
      </c>
      <c r="H31" s="28">
        <f t="shared" si="13"/>
        <v>2</v>
      </c>
      <c r="I31" s="30">
        <v>4</v>
      </c>
      <c r="J31" s="29">
        <f>SUM(I31:I31)</f>
        <v>4</v>
      </c>
      <c r="K31" s="31">
        <f>IF(J31/G31*100&gt;=100,100,IF(J31/G31*100&lt;100,J31/G31*100))/100</f>
        <v>1</v>
      </c>
      <c r="L31" s="31">
        <f>J31/E31</f>
        <v>2</v>
      </c>
      <c r="M31" s="32">
        <f>IF(J31/H31*100&gt;=100,100,IF(J31/H31*100&lt;100,J31/H31*100))/100</f>
        <v>1</v>
      </c>
      <c r="N31" s="25" t="s">
        <v>26</v>
      </c>
      <c r="O31" s="33"/>
      <c r="P31" s="33"/>
      <c r="Q31" s="34"/>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row>
    <row r="32" spans="1:63" x14ac:dyDescent="0.3">
      <c r="A32" s="52" t="s">
        <v>60</v>
      </c>
      <c r="B32" s="53"/>
      <c r="C32" s="54"/>
      <c r="D32" s="25"/>
      <c r="E32" s="26"/>
      <c r="F32" s="27"/>
      <c r="G32" s="25"/>
      <c r="H32" s="28"/>
      <c r="I32" s="30"/>
      <c r="J32" s="29"/>
      <c r="K32" s="31"/>
      <c r="L32" s="31"/>
      <c r="M32" s="32"/>
      <c r="N32" s="25"/>
      <c r="O32" s="33"/>
      <c r="P32" s="33"/>
      <c r="Q32" s="34"/>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row>
    <row r="33" spans="1:63" x14ac:dyDescent="0.3">
      <c r="A33" s="25" t="s">
        <v>20</v>
      </c>
      <c r="B33" s="36" t="s">
        <v>61</v>
      </c>
      <c r="C33" s="24"/>
      <c r="D33" s="37">
        <v>1</v>
      </c>
      <c r="E33" s="26">
        <v>0</v>
      </c>
      <c r="F33" s="27"/>
      <c r="G33" s="25">
        <f t="shared" ref="G33:G35" si="14">E33*D33</f>
        <v>0</v>
      </c>
      <c r="H33" s="28">
        <f t="shared" ref="H33:H35" si="15">G33/12*12</f>
        <v>0</v>
      </c>
      <c r="I33" s="30">
        <v>0</v>
      </c>
      <c r="J33" s="29">
        <f>SUM(I33:I33)</f>
        <v>0</v>
      </c>
      <c r="K33" s="31">
        <v>0</v>
      </c>
      <c r="L33" s="31">
        <v>0</v>
      </c>
      <c r="M33" s="32" t="e">
        <f>IF(J33/H33*100&gt;=100,100,IF(J33/H33*100&lt;100,J33/H33*100))/100</f>
        <v>#DIV/0!</v>
      </c>
      <c r="N33" s="25"/>
      <c r="O33" s="33"/>
      <c r="P33" s="33"/>
      <c r="Q33" s="34"/>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row>
    <row r="34" spans="1:63" x14ac:dyDescent="0.3">
      <c r="A34" s="25" t="s">
        <v>30</v>
      </c>
      <c r="B34" s="36" t="s">
        <v>62</v>
      </c>
      <c r="C34" s="24"/>
      <c r="D34" s="37">
        <v>1</v>
      </c>
      <c r="E34" s="26">
        <v>0</v>
      </c>
      <c r="F34" s="27"/>
      <c r="G34" s="25">
        <f t="shared" si="14"/>
        <v>0</v>
      </c>
      <c r="H34" s="28">
        <f t="shared" si="15"/>
        <v>0</v>
      </c>
      <c r="I34" s="30">
        <v>0</v>
      </c>
      <c r="J34" s="29">
        <f>SUM(I34:I34)</f>
        <v>0</v>
      </c>
      <c r="K34" s="31">
        <v>0</v>
      </c>
      <c r="L34" s="31">
        <v>0</v>
      </c>
      <c r="M34" s="32" t="e">
        <f>IF(J34/H34*100&gt;=100,100,IF(J34/H34*100&lt;100,J34/H34*100))/100</f>
        <v>#DIV/0!</v>
      </c>
      <c r="N34" s="25"/>
      <c r="O34" s="33"/>
      <c r="P34" s="33"/>
      <c r="Q34" s="34"/>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row>
    <row r="35" spans="1:63" x14ac:dyDescent="0.3">
      <c r="A35" s="25" t="s">
        <v>38</v>
      </c>
      <c r="B35" s="36" t="s">
        <v>63</v>
      </c>
      <c r="C35" s="24"/>
      <c r="D35" s="37">
        <v>1</v>
      </c>
      <c r="E35" s="26">
        <v>0</v>
      </c>
      <c r="F35" s="27"/>
      <c r="G35" s="25">
        <f t="shared" si="14"/>
        <v>0</v>
      </c>
      <c r="H35" s="28">
        <f t="shared" si="15"/>
        <v>0</v>
      </c>
      <c r="I35" s="30">
        <v>0</v>
      </c>
      <c r="J35" s="29">
        <f>SUM(I35:I35)</f>
        <v>0</v>
      </c>
      <c r="K35" s="31">
        <v>0</v>
      </c>
      <c r="L35" s="31">
        <v>0</v>
      </c>
      <c r="M35" s="32" t="e">
        <f>IF(J35/H35*100&gt;=100,100,IF(J35/H35*100&lt;100,J35/H35*100))/100</f>
        <v>#DIV/0!</v>
      </c>
      <c r="N35" s="25"/>
      <c r="O35" s="33"/>
      <c r="P35" s="33"/>
      <c r="Q35" s="34"/>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row>
    <row r="36" spans="1:63" x14ac:dyDescent="0.3">
      <c r="A36" s="22" t="s">
        <v>64</v>
      </c>
      <c r="B36" s="23"/>
      <c r="C36" s="24"/>
      <c r="D36" s="25"/>
      <c r="E36" s="26"/>
      <c r="F36" s="27"/>
      <c r="G36" s="25"/>
      <c r="H36" s="28"/>
      <c r="I36" s="30"/>
      <c r="J36" s="29"/>
      <c r="K36" s="31"/>
      <c r="L36" s="31"/>
      <c r="M36" s="32"/>
      <c r="N36" s="25"/>
      <c r="O36" s="33"/>
      <c r="P36" s="33"/>
      <c r="Q36" s="34"/>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row>
    <row r="37" spans="1:63" x14ac:dyDescent="0.3">
      <c r="A37" s="25" t="s">
        <v>20</v>
      </c>
      <c r="B37" s="36" t="s">
        <v>65</v>
      </c>
      <c r="C37" s="24"/>
      <c r="D37" s="37">
        <v>1</v>
      </c>
      <c r="E37" s="26">
        <v>0</v>
      </c>
      <c r="F37" s="27"/>
      <c r="G37" s="25">
        <f t="shared" ref="G37:G38" si="16">E37*D37</f>
        <v>0</v>
      </c>
      <c r="H37" s="28">
        <f t="shared" ref="H37:H38" si="17">G37/12*12</f>
        <v>0</v>
      </c>
      <c r="I37" s="30">
        <v>0</v>
      </c>
      <c r="J37" s="29">
        <f>SUM(I37:I37)</f>
        <v>0</v>
      </c>
      <c r="K37" s="31">
        <v>0</v>
      </c>
      <c r="L37" s="31">
        <v>0</v>
      </c>
      <c r="M37" s="32" t="e">
        <f>IF(J37/H37*100&gt;=100,100,IF(J37/H37*100&lt;100,J37/H37*100))/100</f>
        <v>#DIV/0!</v>
      </c>
      <c r="N37" s="25"/>
      <c r="O37" s="33"/>
      <c r="P37" s="33"/>
      <c r="Q37" s="34"/>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row>
    <row r="38" spans="1:63" x14ac:dyDescent="0.3">
      <c r="A38" s="25" t="s">
        <v>30</v>
      </c>
      <c r="B38" s="36" t="s">
        <v>66</v>
      </c>
      <c r="C38" s="24"/>
      <c r="D38" s="37">
        <v>1</v>
      </c>
      <c r="E38" s="26">
        <v>0</v>
      </c>
      <c r="F38" s="27"/>
      <c r="G38" s="25">
        <f t="shared" si="16"/>
        <v>0</v>
      </c>
      <c r="H38" s="28">
        <f t="shared" si="17"/>
        <v>0</v>
      </c>
      <c r="I38" s="30">
        <v>0</v>
      </c>
      <c r="J38" s="29">
        <f>SUM(I38:I38)</f>
        <v>0</v>
      </c>
      <c r="K38" s="31">
        <v>0</v>
      </c>
      <c r="L38" s="31">
        <v>0</v>
      </c>
      <c r="M38" s="32" t="e">
        <f>IF(J38/H38*100&gt;=100,100,IF(J38/H38*100&lt;100,J38/H38*100))/100</f>
        <v>#DIV/0!</v>
      </c>
      <c r="N38" s="25"/>
      <c r="O38" s="33"/>
      <c r="P38" s="33"/>
      <c r="Q38" s="34"/>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row>
    <row r="39" spans="1:63" x14ac:dyDescent="0.3">
      <c r="A39" s="22" t="s">
        <v>67</v>
      </c>
      <c r="B39" s="23"/>
      <c r="C39" s="24"/>
      <c r="D39" s="34"/>
      <c r="E39" s="26"/>
      <c r="F39" s="27"/>
      <c r="G39" s="25"/>
      <c r="H39" s="28"/>
      <c r="I39" s="30"/>
      <c r="J39" s="29"/>
      <c r="K39" s="31"/>
      <c r="L39" s="31"/>
      <c r="M39" s="32"/>
      <c r="N39" s="25"/>
      <c r="O39" s="33"/>
      <c r="P39" s="33"/>
      <c r="Q39" s="34"/>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row>
    <row r="40" spans="1:63" ht="52.8" x14ac:dyDescent="0.3">
      <c r="A40" s="25" t="s">
        <v>20</v>
      </c>
      <c r="B40" s="36" t="s">
        <v>68</v>
      </c>
      <c r="C40" s="24"/>
      <c r="D40" s="37">
        <v>0.95</v>
      </c>
      <c r="E40" s="26">
        <v>576</v>
      </c>
      <c r="F40" s="27"/>
      <c r="G40" s="25">
        <f t="shared" ref="G40:G49" si="18">E40*D40</f>
        <v>547.19999999999993</v>
      </c>
      <c r="H40" s="28">
        <f t="shared" ref="H40:H49" si="19">G40/12*12</f>
        <v>547.19999999999993</v>
      </c>
      <c r="I40" s="30">
        <v>60</v>
      </c>
      <c r="J40" s="29">
        <f>SUM(I40:I40)</f>
        <v>60</v>
      </c>
      <c r="K40" s="31">
        <f>IF(J40/G40*100&gt;=100,100,IF(J40/G40*100&lt;100,J40/G40*100))/100</f>
        <v>0.10964912280701755</v>
      </c>
      <c r="L40" s="31">
        <f>J40/E40</f>
        <v>0.10416666666666667</v>
      </c>
      <c r="M40" s="32">
        <f>IF(J40/H40*100&gt;=100,100,IF(J40/H40*100&lt;100,J40/H40*100))/100</f>
        <v>0.10964912280701755</v>
      </c>
      <c r="N40" s="25" t="s">
        <v>26</v>
      </c>
      <c r="O40" s="33" t="s">
        <v>69</v>
      </c>
      <c r="P40" s="33" t="s">
        <v>70</v>
      </c>
      <c r="Q40" s="34"/>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row>
    <row r="41" spans="1:63" x14ac:dyDescent="0.3">
      <c r="A41" s="25" t="s">
        <v>30</v>
      </c>
      <c r="B41" s="36" t="s">
        <v>71</v>
      </c>
      <c r="C41" s="24"/>
      <c r="D41" s="37">
        <v>0.8</v>
      </c>
      <c r="E41" s="26">
        <v>3</v>
      </c>
      <c r="F41" s="27"/>
      <c r="G41" s="25">
        <f t="shared" si="18"/>
        <v>2.4000000000000004</v>
      </c>
      <c r="H41" s="28">
        <f t="shared" si="19"/>
        <v>2.4000000000000004</v>
      </c>
      <c r="I41" s="30">
        <v>0</v>
      </c>
      <c r="J41" s="29">
        <f>SUM(I41:I41)</f>
        <v>0</v>
      </c>
      <c r="K41" s="31">
        <f>IF(J41/G41*100&gt;=100,100,IF(J41/G41*100&lt;100,J41/G41*100))/100</f>
        <v>0</v>
      </c>
      <c r="L41" s="31">
        <f>J41/E41</f>
        <v>0</v>
      </c>
      <c r="M41" s="32">
        <f>IF(J41/H41*100&gt;=100,100,IF(J41/H41*100&lt;100,J41/H41*100))/100</f>
        <v>0</v>
      </c>
      <c r="N41" s="25" t="s">
        <v>26</v>
      </c>
      <c r="O41" s="33"/>
      <c r="P41" s="33"/>
      <c r="Q41" s="34"/>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row>
    <row r="42" spans="1:63" x14ac:dyDescent="0.3">
      <c r="A42" s="25" t="s">
        <v>38</v>
      </c>
      <c r="B42" s="36" t="s">
        <v>72</v>
      </c>
      <c r="C42" s="24"/>
      <c r="D42" s="37">
        <v>0.8</v>
      </c>
      <c r="E42" s="26">
        <v>576</v>
      </c>
      <c r="F42" s="27"/>
      <c r="G42" s="25">
        <f t="shared" si="18"/>
        <v>460.8</v>
      </c>
      <c r="H42" s="28">
        <f t="shared" si="19"/>
        <v>460.79999999999995</v>
      </c>
      <c r="I42" s="30">
        <v>46</v>
      </c>
      <c r="J42" s="29">
        <f>SUM(I42:I42)</f>
        <v>46</v>
      </c>
      <c r="K42" s="31">
        <f>IF(J42/G42*100&gt;=100,100,IF(J42/G42*100&lt;100,J42/G42*100))/100</f>
        <v>9.9826388888888881E-2</v>
      </c>
      <c r="L42" s="31">
        <f>J42/E42</f>
        <v>7.9861111111111105E-2</v>
      </c>
      <c r="M42" s="32">
        <f>IF(J42/H42*100&gt;=100,100,IF(J42/H42*100&lt;100,J42/H42*100))/100</f>
        <v>9.9826388888888895E-2</v>
      </c>
      <c r="N42" s="25" t="s">
        <v>26</v>
      </c>
      <c r="O42" s="33"/>
      <c r="P42" s="33"/>
      <c r="Q42" s="34"/>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row>
    <row r="43" spans="1:63" ht="92.4" x14ac:dyDescent="0.3">
      <c r="A43" s="25" t="s">
        <v>40</v>
      </c>
      <c r="B43" s="36" t="s">
        <v>73</v>
      </c>
      <c r="C43" s="24"/>
      <c r="D43" s="37">
        <v>0.9</v>
      </c>
      <c r="E43" s="26">
        <v>540</v>
      </c>
      <c r="F43" s="27"/>
      <c r="G43" s="25">
        <f t="shared" si="18"/>
        <v>486</v>
      </c>
      <c r="H43" s="28">
        <f t="shared" si="19"/>
        <v>486</v>
      </c>
      <c r="I43" s="30">
        <v>31</v>
      </c>
      <c r="J43" s="29">
        <v>449</v>
      </c>
      <c r="K43" s="31">
        <f>IF(J43/G43*100&gt;=100,100,IF(J43/G43*100&lt;100,J43/G43*100))/100</f>
        <v>0.9238683127572016</v>
      </c>
      <c r="L43" s="31">
        <f>J43/E43</f>
        <v>0.83148148148148149</v>
      </c>
      <c r="M43" s="32">
        <f>IF(J43/H43*100&gt;=100,100,IF(J43/H43*100&lt;100,J43/H43*100))/100</f>
        <v>0.9238683127572016</v>
      </c>
      <c r="N43" s="39" t="s">
        <v>22</v>
      </c>
      <c r="O43" s="33" t="s">
        <v>74</v>
      </c>
      <c r="P43" s="33" t="s">
        <v>75</v>
      </c>
      <c r="Q43" s="34"/>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row>
    <row r="44" spans="1:63" ht="92.4" x14ac:dyDescent="0.3">
      <c r="B44" s="36" t="s">
        <v>76</v>
      </c>
      <c r="C44" s="24"/>
      <c r="D44" s="37">
        <v>0.9</v>
      </c>
      <c r="E44" s="26">
        <v>540</v>
      </c>
      <c r="F44" s="27"/>
      <c r="G44" s="25">
        <f t="shared" si="18"/>
        <v>486</v>
      </c>
      <c r="H44" s="28">
        <f t="shared" si="19"/>
        <v>486</v>
      </c>
      <c r="I44" s="30">
        <v>28</v>
      </c>
      <c r="J44" s="29">
        <f>SUM(I44:I44)</f>
        <v>28</v>
      </c>
      <c r="K44" s="31">
        <f>IF(J44/G44*100&gt;=100,100,IF(J44/G44*100&lt;100,J44/G44*100))/100</f>
        <v>5.7613168724279837E-2</v>
      </c>
      <c r="L44" s="31">
        <f>J44/E44</f>
        <v>5.185185185185185E-2</v>
      </c>
      <c r="M44" s="32">
        <f>IF(J44/H44*100&gt;=100,100,IF(J44/H44*100&lt;100,J44/H44*100))/100</f>
        <v>5.7613168724279837E-2</v>
      </c>
      <c r="N44" s="39" t="s">
        <v>22</v>
      </c>
      <c r="O44" s="33" t="s">
        <v>74</v>
      </c>
      <c r="P44" s="33" t="s">
        <v>75</v>
      </c>
      <c r="Q44" s="34"/>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row>
    <row r="45" spans="1:63" ht="52.8" x14ac:dyDescent="0.3">
      <c r="A45" s="25" t="s">
        <v>44</v>
      </c>
      <c r="B45" s="36" t="s">
        <v>77</v>
      </c>
      <c r="C45" s="24"/>
      <c r="D45" s="37">
        <v>0.8</v>
      </c>
      <c r="E45" s="26">
        <v>524</v>
      </c>
      <c r="F45" s="27"/>
      <c r="G45" s="25">
        <f t="shared" si="18"/>
        <v>419.20000000000005</v>
      </c>
      <c r="H45" s="28">
        <f t="shared" si="19"/>
        <v>419.20000000000005</v>
      </c>
      <c r="I45" s="30">
        <v>0</v>
      </c>
      <c r="J45" s="29">
        <f>SUM(I45:I45)</f>
        <v>0</v>
      </c>
      <c r="K45" s="31">
        <f>IF(J45/G45*100&gt;=100,100,IF(J45/G45*100&lt;100,J45/G45*100))/100</f>
        <v>0</v>
      </c>
      <c r="L45" s="31">
        <f>J45/E45</f>
        <v>0</v>
      </c>
      <c r="M45" s="32">
        <f>IF(J45/H45*100&gt;=100,100,IF(J45/H45*100&lt;100,J45/H45*100))/100</f>
        <v>0</v>
      </c>
      <c r="N45" s="25" t="s">
        <v>26</v>
      </c>
      <c r="O45" s="33" t="s">
        <v>78</v>
      </c>
      <c r="P45" s="33" t="s">
        <v>79</v>
      </c>
      <c r="Q45" s="34"/>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row>
    <row r="46" spans="1:63" x14ac:dyDescent="0.3">
      <c r="A46" s="25" t="s">
        <v>80</v>
      </c>
      <c r="B46" s="36" t="s">
        <v>81</v>
      </c>
      <c r="C46" s="24"/>
      <c r="D46" s="37">
        <v>0.8</v>
      </c>
      <c r="E46" s="26">
        <v>585</v>
      </c>
      <c r="F46" s="27"/>
      <c r="G46" s="25">
        <f t="shared" si="18"/>
        <v>468</v>
      </c>
      <c r="H46" s="28">
        <f t="shared" si="19"/>
        <v>468</v>
      </c>
      <c r="I46" s="30">
        <v>44</v>
      </c>
      <c r="J46" s="29">
        <f>SUM(I46:I46)</f>
        <v>44</v>
      </c>
      <c r="K46" s="31">
        <f>IF(J46/G46*100&gt;=100,100,IF(J46/G46*100&lt;100,J46/G46*100))/100</f>
        <v>9.4017094017094016E-2</v>
      </c>
      <c r="L46" s="31">
        <f>J46/E46</f>
        <v>7.521367521367521E-2</v>
      </c>
      <c r="M46" s="32">
        <f>IF(J46/H46*100&gt;=100,100,IF(J46/H46*100&lt;100,J46/H46*100))/100</f>
        <v>9.4017094017094016E-2</v>
      </c>
      <c r="N46" s="25" t="s">
        <v>26</v>
      </c>
      <c r="O46" s="33"/>
      <c r="P46" s="33"/>
      <c r="Q46" s="34"/>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row>
    <row r="47" spans="1:63" x14ac:dyDescent="0.3">
      <c r="A47" s="25" t="s">
        <v>82</v>
      </c>
      <c r="B47" s="36" t="s">
        <v>83</v>
      </c>
      <c r="C47" s="24"/>
      <c r="D47" s="37">
        <v>1</v>
      </c>
      <c r="E47" s="26">
        <v>12</v>
      </c>
      <c r="F47" s="27"/>
      <c r="G47" s="25">
        <f t="shared" si="18"/>
        <v>12</v>
      </c>
      <c r="H47" s="28">
        <f t="shared" si="19"/>
        <v>12</v>
      </c>
      <c r="I47" s="30">
        <v>1</v>
      </c>
      <c r="J47" s="29">
        <f>SUM(I47:I47)</f>
        <v>1</v>
      </c>
      <c r="K47" s="31">
        <f>IF(J47/G47*100&gt;=100,100,IF(J47/G47*100&lt;100,J47/G47*100))/100</f>
        <v>8.3333333333333315E-2</v>
      </c>
      <c r="L47" s="31">
        <f>J47/E47</f>
        <v>8.3333333333333329E-2</v>
      </c>
      <c r="M47" s="32">
        <f>IF(J47/H47*100&gt;=100,100,IF(J47/H47*100&lt;100,J47/H47*100))/100</f>
        <v>8.3333333333333315E-2</v>
      </c>
      <c r="N47" s="25" t="s">
        <v>26</v>
      </c>
      <c r="O47" s="33"/>
      <c r="P47" s="33"/>
      <c r="Q47" s="34"/>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row>
    <row r="48" spans="1:63" x14ac:dyDescent="0.3">
      <c r="A48" s="25" t="s">
        <v>84</v>
      </c>
      <c r="B48" s="36" t="s">
        <v>85</v>
      </c>
      <c r="C48" s="24"/>
      <c r="D48" s="37">
        <v>1</v>
      </c>
      <c r="E48" s="26">
        <v>12</v>
      </c>
      <c r="F48" s="27"/>
      <c r="G48" s="25">
        <f t="shared" si="18"/>
        <v>12</v>
      </c>
      <c r="H48" s="28">
        <f t="shared" si="19"/>
        <v>12</v>
      </c>
      <c r="I48" s="30">
        <v>1</v>
      </c>
      <c r="J48" s="29">
        <f>SUM(I48:I48)</f>
        <v>1</v>
      </c>
      <c r="K48" s="31">
        <f>IF(J48/G48*100&gt;=100,100,IF(J48/G48*100&lt;100,J48/G48*100))/100</f>
        <v>8.3333333333333315E-2</v>
      </c>
      <c r="L48" s="31">
        <f>J48/E48</f>
        <v>8.3333333333333329E-2</v>
      </c>
      <c r="M48" s="32">
        <f>IF(J48/H48*100&gt;=100,100,IF(J48/H48*100&lt;100,J48/H48*100))/100</f>
        <v>8.3333333333333315E-2</v>
      </c>
      <c r="N48" s="25" t="s">
        <v>26</v>
      </c>
      <c r="O48" s="33"/>
      <c r="P48" s="33"/>
      <c r="Q48" s="34"/>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row>
    <row r="49" spans="1:63" x14ac:dyDescent="0.3">
      <c r="A49" s="25" t="s">
        <v>86</v>
      </c>
      <c r="B49" s="36" t="s">
        <v>87</v>
      </c>
      <c r="C49" s="24"/>
      <c r="D49" s="37">
        <v>0.9</v>
      </c>
      <c r="E49" s="26">
        <v>12</v>
      </c>
      <c r="F49" s="38"/>
      <c r="G49" s="29">
        <f t="shared" si="18"/>
        <v>10.8</v>
      </c>
      <c r="H49" s="28">
        <f t="shared" si="19"/>
        <v>10.8</v>
      </c>
      <c r="I49" s="30">
        <v>1</v>
      </c>
      <c r="J49" s="29">
        <f>SUM(I49:I49)</f>
        <v>1</v>
      </c>
      <c r="K49" s="31">
        <f>IF(J49/G49*100&gt;=100,100,IF(J49/G49*100&lt;100,J49/G49*100))/100</f>
        <v>9.2592592592592601E-2</v>
      </c>
      <c r="L49" s="31">
        <f>J49/E49</f>
        <v>8.3333333333333329E-2</v>
      </c>
      <c r="M49" s="32">
        <f>IF(J49/H49*100&gt;=100,100,IF(J49/H49*100&lt;100,J49/H49*100))/100</f>
        <v>9.2592592592592601E-2</v>
      </c>
      <c r="N49" s="25" t="s">
        <v>26</v>
      </c>
      <c r="O49" s="33"/>
      <c r="P49" s="33"/>
      <c r="Q49" s="34"/>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row>
    <row r="50" spans="1:63" x14ac:dyDescent="0.3">
      <c r="A50" s="22" t="s">
        <v>88</v>
      </c>
      <c r="B50" s="23"/>
      <c r="C50" s="24"/>
      <c r="D50" s="34"/>
      <c r="E50" s="26"/>
      <c r="F50" s="27"/>
      <c r="G50" s="25"/>
      <c r="H50" s="28"/>
      <c r="I50" s="30"/>
      <c r="J50" s="29"/>
      <c r="K50" s="31"/>
      <c r="L50" s="31"/>
      <c r="M50" s="32"/>
      <c r="N50" s="25"/>
      <c r="O50" s="33"/>
      <c r="P50" s="33"/>
      <c r="Q50" s="34"/>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row>
    <row r="51" spans="1:63" x14ac:dyDescent="0.3">
      <c r="A51" s="25" t="s">
        <v>20</v>
      </c>
      <c r="B51" s="36" t="s">
        <v>89</v>
      </c>
      <c r="C51" s="24"/>
      <c r="D51" s="51">
        <v>0.8</v>
      </c>
      <c r="E51" s="26">
        <v>12</v>
      </c>
      <c r="F51" s="27"/>
      <c r="G51" s="25">
        <f t="shared" ref="G51:G57" si="20">E51*D51</f>
        <v>9.6000000000000014</v>
      </c>
      <c r="H51" s="28">
        <f t="shared" ref="H51:H59" si="21">G51/12*12</f>
        <v>9.6000000000000014</v>
      </c>
      <c r="I51" s="30">
        <v>1</v>
      </c>
      <c r="J51" s="29">
        <f>SUM(I51:I51)</f>
        <v>1</v>
      </c>
      <c r="K51" s="31">
        <f>IF(J51/G51*100&gt;=100,100,IF(J51/G51*100&lt;100,J51/G51*100))/100</f>
        <v>0.10416666666666666</v>
      </c>
      <c r="L51" s="31">
        <f>J51/E51</f>
        <v>8.3333333333333329E-2</v>
      </c>
      <c r="M51" s="32">
        <f>IF(J51/H51*100&gt;=100,100,IF(J51/H51*100&lt;100,J51/H51*100))/100</f>
        <v>0.10416666666666666</v>
      </c>
      <c r="N51" s="25" t="s">
        <v>26</v>
      </c>
      <c r="O51" s="33"/>
      <c r="P51" s="33"/>
      <c r="Q51" s="34"/>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row>
    <row r="52" spans="1:63" x14ac:dyDescent="0.3">
      <c r="A52" s="25" t="s">
        <v>30</v>
      </c>
      <c r="B52" s="36" t="s">
        <v>90</v>
      </c>
      <c r="C52" s="24"/>
      <c r="D52" s="51">
        <v>0.9</v>
      </c>
      <c r="E52" s="26">
        <v>12</v>
      </c>
      <c r="F52" s="27"/>
      <c r="G52" s="25">
        <f t="shared" si="20"/>
        <v>10.8</v>
      </c>
      <c r="H52" s="28">
        <f t="shared" si="21"/>
        <v>10.8</v>
      </c>
      <c r="I52" s="30">
        <v>1</v>
      </c>
      <c r="J52" s="29">
        <f>SUM(I52:I52)</f>
        <v>1</v>
      </c>
      <c r="K52" s="31">
        <f>IF(J52/G52*100&gt;=100,100,IF(J52/G52*100&lt;100,J52/G52*100))/100</f>
        <v>9.2592592592592601E-2</v>
      </c>
      <c r="L52" s="31">
        <f>J52/E52</f>
        <v>8.3333333333333329E-2</v>
      </c>
      <c r="M52" s="32">
        <f>IF(J52/H52*100&gt;=100,100,IF(J52/H52*100&lt;100,J52/H52*100))/100</f>
        <v>9.2592592592592601E-2</v>
      </c>
      <c r="N52" s="25" t="s">
        <v>26</v>
      </c>
      <c r="O52" s="33"/>
      <c r="P52" s="33"/>
      <c r="Q52" s="34"/>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row>
    <row r="53" spans="1:63" x14ac:dyDescent="0.3">
      <c r="A53" s="25" t="s">
        <v>38</v>
      </c>
      <c r="B53" s="36" t="s">
        <v>91</v>
      </c>
      <c r="C53" s="24"/>
      <c r="D53" s="51">
        <v>0.8</v>
      </c>
      <c r="E53" s="26">
        <v>12</v>
      </c>
      <c r="F53" s="27"/>
      <c r="G53" s="25">
        <f t="shared" si="20"/>
        <v>9.6000000000000014</v>
      </c>
      <c r="H53" s="28">
        <f t="shared" si="21"/>
        <v>9.6000000000000014</v>
      </c>
      <c r="I53" s="30">
        <v>1</v>
      </c>
      <c r="J53" s="29">
        <f>SUM(I53:I53)</f>
        <v>1</v>
      </c>
      <c r="K53" s="31">
        <f>IF(J53/G53*100&gt;=100,100,IF(J53/G53*100&lt;100,J53/G53*100))/100</f>
        <v>0.10416666666666666</v>
      </c>
      <c r="L53" s="31">
        <f>J53/E53</f>
        <v>8.3333333333333329E-2</v>
      </c>
      <c r="M53" s="32">
        <f>IF(J53/H53*100&gt;=100,100,IF(J53/H53*100&lt;100,J53/H53*100))/100</f>
        <v>0.10416666666666666</v>
      </c>
      <c r="N53" s="25" t="s">
        <v>26</v>
      </c>
      <c r="O53" s="33"/>
      <c r="P53" s="33"/>
      <c r="Q53" s="34"/>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row>
    <row r="54" spans="1:63" x14ac:dyDescent="0.3">
      <c r="A54" s="25" t="s">
        <v>40</v>
      </c>
      <c r="B54" s="36" t="s">
        <v>92</v>
      </c>
      <c r="C54" s="24"/>
      <c r="D54" s="51">
        <v>0.9</v>
      </c>
      <c r="E54" s="26">
        <v>12</v>
      </c>
      <c r="F54" s="27"/>
      <c r="G54" s="25">
        <f t="shared" si="20"/>
        <v>10.8</v>
      </c>
      <c r="H54" s="28">
        <f t="shared" si="21"/>
        <v>10.8</v>
      </c>
      <c r="I54" s="30">
        <v>1</v>
      </c>
      <c r="J54" s="29">
        <f>SUM(I54:I54)</f>
        <v>1</v>
      </c>
      <c r="K54" s="31">
        <f>IF(J54/G54*100&gt;=100,100,IF(J54/G54*100&lt;100,J54/G54*100))/100</f>
        <v>9.2592592592592601E-2</v>
      </c>
      <c r="L54" s="31">
        <f>J54/E54</f>
        <v>8.3333333333333329E-2</v>
      </c>
      <c r="M54" s="32">
        <f>IF(J54/H54*100&gt;=100,100,IF(J54/H54*100&lt;100,J54/H54*100))/100</f>
        <v>9.2592592592592601E-2</v>
      </c>
      <c r="N54" s="25" t="s">
        <v>26</v>
      </c>
      <c r="O54" s="33"/>
      <c r="P54" s="33"/>
      <c r="Q54" s="34"/>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row>
    <row r="55" spans="1:63" x14ac:dyDescent="0.3">
      <c r="A55" s="25" t="s">
        <v>44</v>
      </c>
      <c r="B55" s="36" t="s">
        <v>93</v>
      </c>
      <c r="C55" s="24"/>
      <c r="D55" s="51">
        <v>0.8</v>
      </c>
      <c r="E55" s="26">
        <v>52</v>
      </c>
      <c r="F55" s="27"/>
      <c r="G55" s="25">
        <f t="shared" si="20"/>
        <v>41.6</v>
      </c>
      <c r="H55" s="28">
        <f t="shared" si="21"/>
        <v>41.6</v>
      </c>
      <c r="I55" s="30">
        <v>5</v>
      </c>
      <c r="J55" s="29">
        <f>SUM(I55:I55)</f>
        <v>5</v>
      </c>
      <c r="K55" s="31">
        <f>IF(J55/G55*100&gt;=100,100,IF(J55/G55*100&lt;100,J55/G55*100))/100</f>
        <v>0.12019230769230768</v>
      </c>
      <c r="L55" s="31">
        <f>J55/E55</f>
        <v>9.6153846153846159E-2</v>
      </c>
      <c r="M55" s="32">
        <f>IF(J55/H55*100&gt;=100,100,IF(J55/H55*100&lt;100,J55/H55*100))/100</f>
        <v>0.12019230769230768</v>
      </c>
      <c r="N55" s="25" t="s">
        <v>26</v>
      </c>
      <c r="O55" s="33"/>
      <c r="P55" s="33"/>
      <c r="Q55" s="34"/>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row>
    <row r="56" spans="1:63" x14ac:dyDescent="0.3">
      <c r="A56" s="25" t="s">
        <v>80</v>
      </c>
      <c r="B56" s="36" t="s">
        <v>94</v>
      </c>
      <c r="C56" s="24"/>
      <c r="D56" s="51">
        <v>0.9</v>
      </c>
      <c r="E56" s="26">
        <v>52</v>
      </c>
      <c r="F56" s="27"/>
      <c r="G56" s="25">
        <f t="shared" si="20"/>
        <v>46.800000000000004</v>
      </c>
      <c r="H56" s="28">
        <f t="shared" si="21"/>
        <v>46.800000000000004</v>
      </c>
      <c r="I56" s="30">
        <v>5</v>
      </c>
      <c r="J56" s="29">
        <f>SUM(I56:I56)</f>
        <v>5</v>
      </c>
      <c r="K56" s="31">
        <f>IF(J56/G56*100&gt;=100,100,IF(J56/G56*100&lt;100,J56/G56*100))/100</f>
        <v>0.10683760683760683</v>
      </c>
      <c r="L56" s="31">
        <f>J56/E56</f>
        <v>9.6153846153846159E-2</v>
      </c>
      <c r="M56" s="32">
        <f>IF(J56/H56*100&gt;=100,100,IF(J56/H56*100&lt;100,J56/H56*100))/100</f>
        <v>0.10683760683760683</v>
      </c>
      <c r="N56" s="25" t="s">
        <v>26</v>
      </c>
      <c r="O56" s="33"/>
      <c r="P56" s="33"/>
      <c r="Q56" s="34"/>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row>
    <row r="57" spans="1:63" x14ac:dyDescent="0.3">
      <c r="A57" s="25" t="s">
        <v>82</v>
      </c>
      <c r="B57" s="36" t="s">
        <v>95</v>
      </c>
      <c r="C57" s="24"/>
      <c r="D57" s="37">
        <v>0.9</v>
      </c>
      <c r="E57" s="26">
        <v>14</v>
      </c>
      <c r="F57" s="27"/>
      <c r="G57" s="25">
        <f t="shared" si="20"/>
        <v>12.6</v>
      </c>
      <c r="H57" s="28">
        <f t="shared" si="21"/>
        <v>12.600000000000001</v>
      </c>
      <c r="I57" s="30">
        <v>2</v>
      </c>
      <c r="J57" s="29">
        <f>SUM(I57:I57)</f>
        <v>2</v>
      </c>
      <c r="K57" s="31">
        <f>IF(J57/G57*100&gt;=100,100,IF(J57/G57*100&lt;100,J57/G57*100))/100</f>
        <v>0.15873015873015872</v>
      </c>
      <c r="L57" s="31">
        <f>J57/E57</f>
        <v>0.14285714285714285</v>
      </c>
      <c r="M57" s="32">
        <f>IF(J57/H57*100&gt;=100,100,IF(J57/H57*100&lt;100,J57/H57*100))/100</f>
        <v>0.15873015873015872</v>
      </c>
      <c r="N57" s="25" t="s">
        <v>26</v>
      </c>
      <c r="O57" s="33"/>
      <c r="P57" s="33"/>
      <c r="Q57" s="34"/>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row>
    <row r="58" spans="1:63" x14ac:dyDescent="0.3">
      <c r="A58" s="25" t="s">
        <v>84</v>
      </c>
      <c r="B58" s="36" t="s">
        <v>96</v>
      </c>
      <c r="C58" s="24"/>
      <c r="D58" s="37">
        <v>1</v>
      </c>
      <c r="E58" s="26">
        <v>1</v>
      </c>
      <c r="F58" s="27"/>
      <c r="G58" s="25">
        <v>1</v>
      </c>
      <c r="H58" s="28">
        <f t="shared" si="21"/>
        <v>1</v>
      </c>
      <c r="I58" s="30">
        <v>1</v>
      </c>
      <c r="J58" s="29">
        <v>1</v>
      </c>
      <c r="K58" s="31">
        <f>IF(J58/G58*100&gt;=100,100,IF(J58/G58*100&lt;100,J58/G58*100))/100</f>
        <v>1</v>
      </c>
      <c r="L58" s="31">
        <f>J58/E58</f>
        <v>1</v>
      </c>
      <c r="M58" s="32">
        <f>IF(J58/H58*100&gt;=100,100,IF(J58/H58*100&lt;100,J58/H58*100))/100</f>
        <v>1</v>
      </c>
      <c r="N58" s="25" t="s">
        <v>26</v>
      </c>
      <c r="O58" s="33"/>
      <c r="P58" s="33"/>
      <c r="Q58" s="34"/>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row>
    <row r="59" spans="1:63" x14ac:dyDescent="0.3">
      <c r="A59" s="25" t="s">
        <v>86</v>
      </c>
      <c r="B59" s="36" t="s">
        <v>97</v>
      </c>
      <c r="C59" s="24"/>
      <c r="D59" s="37">
        <v>0.15</v>
      </c>
      <c r="E59" s="26">
        <v>0</v>
      </c>
      <c r="F59" s="27"/>
      <c r="G59" s="25">
        <f>E59*D59</f>
        <v>0</v>
      </c>
      <c r="H59" s="28">
        <f t="shared" si="21"/>
        <v>0</v>
      </c>
      <c r="I59" s="30">
        <v>0</v>
      </c>
      <c r="J59" s="29">
        <f>SUM(I59:I59)</f>
        <v>0</v>
      </c>
      <c r="K59" s="31">
        <v>0</v>
      </c>
      <c r="L59" s="31">
        <v>0</v>
      </c>
      <c r="M59" s="32" t="e">
        <f>IF(J59/H59*100&gt;=100,100,IF(J59/H59*100&lt;100,J59/H59*100))/100</f>
        <v>#DIV/0!</v>
      </c>
      <c r="N59" s="25"/>
      <c r="O59" s="33"/>
      <c r="P59" s="33"/>
      <c r="Q59" s="34"/>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row>
    <row r="60" spans="1:63" x14ac:dyDescent="0.3">
      <c r="A60" s="55" t="s">
        <v>98</v>
      </c>
      <c r="B60" s="23"/>
      <c r="C60" s="24"/>
      <c r="D60" s="34"/>
      <c r="E60" s="26"/>
      <c r="F60" s="27"/>
      <c r="G60" s="25"/>
      <c r="H60" s="28"/>
      <c r="I60" s="30"/>
      <c r="J60" s="29"/>
      <c r="K60" s="31"/>
      <c r="L60" s="31"/>
      <c r="M60" s="32"/>
      <c r="N60" s="25"/>
      <c r="O60" s="33"/>
      <c r="P60" s="33"/>
      <c r="Q60" s="34"/>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row>
    <row r="61" spans="1:63" x14ac:dyDescent="0.3">
      <c r="A61" s="56">
        <v>1</v>
      </c>
      <c r="B61" s="50" t="s">
        <v>99</v>
      </c>
      <c r="C61" s="24"/>
      <c r="D61" s="37">
        <v>1</v>
      </c>
      <c r="E61" s="26">
        <v>14</v>
      </c>
      <c r="F61" s="27"/>
      <c r="G61" s="25">
        <v>14</v>
      </c>
      <c r="H61" s="28">
        <f t="shared" ref="H61:H76" si="22">G61/12*12</f>
        <v>14</v>
      </c>
      <c r="I61" s="30">
        <v>0</v>
      </c>
      <c r="J61" s="29">
        <f>SUM(I61:I61)</f>
        <v>0</v>
      </c>
      <c r="K61" s="31">
        <f>IF(J61/G61*100&gt;=100,100,IF(J61/G61*100&lt;100,J61/G61*100))/100</f>
        <v>0</v>
      </c>
      <c r="L61" s="31">
        <f>J61/E61</f>
        <v>0</v>
      </c>
      <c r="M61" s="32">
        <f>IF(J61/H61*100&gt;=100,100,IF(J61/H61*100&lt;100,J61/H61*100))/100</f>
        <v>0</v>
      </c>
      <c r="N61" s="25" t="s">
        <v>26</v>
      </c>
      <c r="O61" s="57"/>
      <c r="P61" s="33"/>
      <c r="Q61" s="33"/>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row>
    <row r="62" spans="1:63" x14ac:dyDescent="0.3">
      <c r="A62" s="56">
        <v>2</v>
      </c>
      <c r="B62" s="50" t="s">
        <v>100</v>
      </c>
      <c r="C62" s="24"/>
      <c r="D62" s="37">
        <v>1</v>
      </c>
      <c r="E62" s="26">
        <v>20</v>
      </c>
      <c r="F62" s="27"/>
      <c r="G62" s="25">
        <v>20</v>
      </c>
      <c r="H62" s="28">
        <f t="shared" si="22"/>
        <v>20</v>
      </c>
      <c r="I62" s="30">
        <v>0</v>
      </c>
      <c r="J62" s="29">
        <f>SUM(I62:I62)</f>
        <v>0</v>
      </c>
      <c r="K62" s="31">
        <f>IF(J62/G62*100&gt;=100,100,IF(J62/G62*100&lt;100,J62/G62*100))/100</f>
        <v>0</v>
      </c>
      <c r="L62" s="31">
        <f>J62/E62</f>
        <v>0</v>
      </c>
      <c r="M62" s="32">
        <f>IF(J62/H62*100&gt;=100,100,IF(J62/H62*100&lt;100,J62/H62*100))/100</f>
        <v>0</v>
      </c>
      <c r="N62" s="39" t="s">
        <v>22</v>
      </c>
      <c r="O62" s="33"/>
      <c r="P62" s="33"/>
      <c r="Q62" s="33"/>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row>
    <row r="63" spans="1:63" x14ac:dyDescent="0.3">
      <c r="A63" s="56">
        <v>3</v>
      </c>
      <c r="B63" s="50" t="s">
        <v>101</v>
      </c>
      <c r="C63" s="24"/>
      <c r="D63" s="37">
        <v>1</v>
      </c>
      <c r="E63" s="26">
        <v>8</v>
      </c>
      <c r="F63" s="27"/>
      <c r="G63" s="25">
        <v>8</v>
      </c>
      <c r="H63" s="28">
        <f t="shared" si="22"/>
        <v>8</v>
      </c>
      <c r="I63" s="30">
        <v>0</v>
      </c>
      <c r="J63" s="29">
        <f>SUM(I63:I63)</f>
        <v>0</v>
      </c>
      <c r="K63" s="31">
        <f>IF(J63/G63*100&gt;=100,100,IF(J63/G63*100&lt;100,J63/G63*100))/100</f>
        <v>0</v>
      </c>
      <c r="L63" s="31">
        <f>J63/E63</f>
        <v>0</v>
      </c>
      <c r="M63" s="32">
        <f>IF(J63/H63*100&gt;=100,100,IF(J63/H63*100&lt;100,J63/H63*100))/100</f>
        <v>0</v>
      </c>
      <c r="N63" s="39" t="s">
        <v>22</v>
      </c>
      <c r="O63" s="33"/>
      <c r="P63" s="57"/>
      <c r="Q63" s="33"/>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row>
    <row r="64" spans="1:63" x14ac:dyDescent="0.3">
      <c r="A64" s="56">
        <v>4</v>
      </c>
      <c r="B64" s="50" t="s">
        <v>102</v>
      </c>
      <c r="C64" s="24"/>
      <c r="D64" s="58">
        <v>8.7999999999999995E-2</v>
      </c>
      <c r="E64" s="26">
        <v>5165</v>
      </c>
      <c r="F64" s="27"/>
      <c r="G64" s="25">
        <f t="shared" ref="G64:G75" si="23">E64*D64</f>
        <v>454.52</v>
      </c>
      <c r="H64" s="28">
        <f t="shared" si="22"/>
        <v>454.52</v>
      </c>
      <c r="I64" s="30">
        <v>59</v>
      </c>
      <c r="J64" s="29">
        <f>SUM(I64:I64)</f>
        <v>59</v>
      </c>
      <c r="K64" s="31">
        <f>IF(J64/G64*100&gt;=100,100,IF(J64/G64*100&lt;100,J64/G64*100))/100</f>
        <v>0.12980726920707561</v>
      </c>
      <c r="L64" s="31">
        <f>J64/E64</f>
        <v>1.1423039690222653E-2</v>
      </c>
      <c r="M64" s="32">
        <f>IF(J64/H64*100&gt;=100,100,IF(J64/H64*100&lt;100,J64/H64*100))/100</f>
        <v>0.12980726920707561</v>
      </c>
      <c r="N64" s="25" t="s">
        <v>22</v>
      </c>
      <c r="O64" s="33"/>
      <c r="P64" s="33"/>
      <c r="Q64" s="33"/>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row>
    <row r="65" spans="1:63" x14ac:dyDescent="0.3">
      <c r="A65" s="56">
        <v>5</v>
      </c>
      <c r="B65" s="50" t="s">
        <v>100</v>
      </c>
      <c r="C65" s="24"/>
      <c r="D65" s="37">
        <v>1</v>
      </c>
      <c r="E65" s="26">
        <v>1</v>
      </c>
      <c r="F65" s="27"/>
      <c r="G65" s="25">
        <f t="shared" si="23"/>
        <v>1</v>
      </c>
      <c r="H65" s="28">
        <f t="shared" si="22"/>
        <v>1</v>
      </c>
      <c r="I65" s="30">
        <v>1</v>
      </c>
      <c r="J65" s="29">
        <f>SUM(I65:I65)</f>
        <v>1</v>
      </c>
      <c r="K65" s="31">
        <f>IF(J65/G65*100&gt;=100,100,IF(J65/G65*100&lt;100,J65/G65*100))/100</f>
        <v>1</v>
      </c>
      <c r="L65" s="31">
        <f>J65/E65</f>
        <v>1</v>
      </c>
      <c r="M65" s="32">
        <f>IF(J65/H65*100&gt;=100,100,IF(J65/H65*100&lt;100,J65/H65*100))/100</f>
        <v>1</v>
      </c>
      <c r="N65" s="25" t="s">
        <v>26</v>
      </c>
      <c r="O65" s="33"/>
      <c r="P65" s="33"/>
      <c r="Q65" s="33"/>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row>
    <row r="66" spans="1:63" ht="79.2" x14ac:dyDescent="0.3">
      <c r="A66" s="59">
        <v>6</v>
      </c>
      <c r="B66" s="50" t="s">
        <v>103</v>
      </c>
      <c r="C66" s="24"/>
      <c r="D66" s="37">
        <v>1</v>
      </c>
      <c r="E66" s="26">
        <v>28445</v>
      </c>
      <c r="F66" s="27"/>
      <c r="G66" s="25">
        <f t="shared" si="23"/>
        <v>28445</v>
      </c>
      <c r="H66" s="28">
        <f t="shared" si="22"/>
        <v>28445</v>
      </c>
      <c r="I66" s="30">
        <v>521</v>
      </c>
      <c r="J66" s="29">
        <f>SUM(I66:I66)</f>
        <v>521</v>
      </c>
      <c r="K66" s="31">
        <f>IF(J66/G66*100&gt;=100,100,IF(J66/G66*100&lt;100,J66/G66*100))/100</f>
        <v>1.8316048514677448E-2</v>
      </c>
      <c r="L66" s="31">
        <f>J66/E66</f>
        <v>1.8316048514677448E-2</v>
      </c>
      <c r="M66" s="32">
        <f>IF(J66/H66*100&gt;=100,100,IF(J66/H66*100&lt;100,J66/H66*100))/100</f>
        <v>1.8316048514677448E-2</v>
      </c>
      <c r="N66" s="39" t="s">
        <v>22</v>
      </c>
      <c r="O66" s="33" t="s">
        <v>104</v>
      </c>
      <c r="P66" s="33" t="s">
        <v>105</v>
      </c>
      <c r="Q66" s="33" t="s">
        <v>106</v>
      </c>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row>
    <row r="67" spans="1:63" x14ac:dyDescent="0.3">
      <c r="A67" s="59">
        <v>7</v>
      </c>
      <c r="B67" s="50" t="s">
        <v>107</v>
      </c>
      <c r="C67" s="24"/>
      <c r="D67" s="37">
        <v>0.7</v>
      </c>
      <c r="E67" s="26">
        <v>33842</v>
      </c>
      <c r="F67" s="27"/>
      <c r="G67" s="25">
        <f t="shared" si="23"/>
        <v>23689.399999999998</v>
      </c>
      <c r="H67" s="28">
        <f t="shared" si="22"/>
        <v>23689.399999999998</v>
      </c>
      <c r="I67" s="30">
        <v>1580</v>
      </c>
      <c r="J67" s="29">
        <f>SUM(I67:I67)</f>
        <v>1580</v>
      </c>
      <c r="K67" s="31">
        <f>IF(J67/G67*100&gt;=100,100,IF(J67/G67*100&lt;100,J67/G67*100))/100</f>
        <v>6.6696497167509528E-2</v>
      </c>
      <c r="L67" s="31">
        <f>J67/E67</f>
        <v>4.6687548017256664E-2</v>
      </c>
      <c r="M67" s="32">
        <f>IF(J67/H67*100&gt;=100,100,IF(J67/H67*100&lt;100,J67/H67*100))/100</f>
        <v>6.6696497167509528E-2</v>
      </c>
      <c r="N67" s="39" t="s">
        <v>22</v>
      </c>
      <c r="O67" s="57"/>
      <c r="P67" s="57"/>
      <c r="Q67" s="33"/>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row>
    <row r="68" spans="1:63" x14ac:dyDescent="0.3">
      <c r="A68" s="56">
        <v>8</v>
      </c>
      <c r="B68" s="60" t="s">
        <v>108</v>
      </c>
      <c r="C68" s="24"/>
      <c r="D68" s="37">
        <v>0.7</v>
      </c>
      <c r="E68" s="26">
        <v>33842</v>
      </c>
      <c r="F68" s="27"/>
      <c r="G68" s="25">
        <f t="shared" si="23"/>
        <v>23689.399999999998</v>
      </c>
      <c r="H68" s="28">
        <f t="shared" si="22"/>
        <v>23689.399999999998</v>
      </c>
      <c r="I68" s="30">
        <v>1580</v>
      </c>
      <c r="J68" s="29">
        <f>SUM(I68:I68)</f>
        <v>1580</v>
      </c>
      <c r="K68" s="31">
        <f>IF(J68/G68*100&gt;=100,100,IF(J68/G68*100&lt;100,J68/G68*100))/100</f>
        <v>6.6696497167509528E-2</v>
      </c>
      <c r="L68" s="31">
        <f>J68/E68</f>
        <v>4.6687548017256664E-2</v>
      </c>
      <c r="M68" s="32">
        <f>IF(J68/H68*100&gt;=100,100,IF(J68/H68*100&lt;100,J68/H68*100))/100</f>
        <v>6.6696497167509528E-2</v>
      </c>
      <c r="N68" s="39" t="s">
        <v>22</v>
      </c>
      <c r="O68" s="57"/>
      <c r="P68" s="57"/>
      <c r="Q68" s="33"/>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row>
    <row r="69" spans="1:63" x14ac:dyDescent="0.3">
      <c r="A69" s="59">
        <v>9</v>
      </c>
      <c r="B69" s="50" t="s">
        <v>109</v>
      </c>
      <c r="C69" s="24"/>
      <c r="D69" s="37">
        <v>0.7</v>
      </c>
      <c r="E69" s="26">
        <v>22957</v>
      </c>
      <c r="F69" s="27"/>
      <c r="G69" s="25">
        <f t="shared" si="23"/>
        <v>16069.9</v>
      </c>
      <c r="H69" s="28">
        <f t="shared" si="22"/>
        <v>16069.9</v>
      </c>
      <c r="I69" s="30">
        <v>1580</v>
      </c>
      <c r="J69" s="29">
        <f>SUM(I69:I69)</f>
        <v>1580</v>
      </c>
      <c r="K69" s="31">
        <f>IF(J69/G69*100&gt;=100,100,IF(J69/G69*100&lt;100,J69/G69*100))/100</f>
        <v>9.8320462479542486E-2</v>
      </c>
      <c r="L69" s="31">
        <f>J69/E69</f>
        <v>6.8824323735679746E-2</v>
      </c>
      <c r="M69" s="32">
        <f>IF(J69/H69*100&gt;=100,100,IF(J69/H69*100&lt;100,J69/H69*100))/100</f>
        <v>9.8320462479542486E-2</v>
      </c>
      <c r="N69" s="39" t="s">
        <v>22</v>
      </c>
      <c r="O69" s="57"/>
      <c r="P69" s="57"/>
      <c r="Q69" s="33"/>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row>
    <row r="70" spans="1:63" x14ac:dyDescent="0.3">
      <c r="A70" s="56">
        <v>10</v>
      </c>
      <c r="B70" s="50" t="s">
        <v>110</v>
      </c>
      <c r="C70" s="24"/>
      <c r="D70" s="37">
        <v>0.7</v>
      </c>
      <c r="E70" s="26">
        <v>2090</v>
      </c>
      <c r="F70" s="27"/>
      <c r="G70" s="25">
        <f t="shared" si="23"/>
        <v>1463</v>
      </c>
      <c r="H70" s="28">
        <f t="shared" si="22"/>
        <v>1463</v>
      </c>
      <c r="I70" s="30">
        <v>56</v>
      </c>
      <c r="J70" s="29">
        <f>SUM(I70:I70)</f>
        <v>56</v>
      </c>
      <c r="K70" s="31">
        <f>IF(J70/G70*100&gt;=100,100,IF(J70/G70*100&lt;100,J70/G70*100))/100</f>
        <v>3.8277511961722487E-2</v>
      </c>
      <c r="L70" s="31">
        <f>J70/E70</f>
        <v>2.6794258373205742E-2</v>
      </c>
      <c r="M70" s="32">
        <f>IF(J70/H70*100&gt;=100,100,IF(J70/H70*100&lt;100,J70/H70*100))/100</f>
        <v>3.8277511961722487E-2</v>
      </c>
      <c r="N70" s="25" t="s">
        <v>26</v>
      </c>
      <c r="O70" s="33"/>
      <c r="P70" s="33"/>
      <c r="Q70" s="33"/>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row>
    <row r="71" spans="1:63" x14ac:dyDescent="0.3">
      <c r="A71" s="56">
        <v>11</v>
      </c>
      <c r="B71" s="50" t="s">
        <v>111</v>
      </c>
      <c r="C71" s="24"/>
      <c r="D71" s="37">
        <v>0.7</v>
      </c>
      <c r="E71" s="26">
        <v>2090</v>
      </c>
      <c r="F71" s="27"/>
      <c r="G71" s="25">
        <f t="shared" si="23"/>
        <v>1463</v>
      </c>
      <c r="H71" s="28">
        <f t="shared" si="22"/>
        <v>1463</v>
      </c>
      <c r="I71" s="30">
        <v>49</v>
      </c>
      <c r="J71" s="29">
        <f>SUM(I71:I71)</f>
        <v>49</v>
      </c>
      <c r="K71" s="31">
        <f>IF(J71/G71*100&gt;=100,100,IF(J71/G71*100&lt;100,J71/G71*100))/100</f>
        <v>3.3492822966507178E-2</v>
      </c>
      <c r="L71" s="31">
        <f>J71/E71</f>
        <v>2.3444976076555026E-2</v>
      </c>
      <c r="M71" s="32">
        <f>IF(J71/H71*100&gt;=100,100,IF(J71/H71*100&lt;100,J71/H71*100))/100</f>
        <v>3.3492822966507178E-2</v>
      </c>
      <c r="N71" s="39" t="s">
        <v>22</v>
      </c>
      <c r="O71" s="33"/>
      <c r="P71" s="33" t="s">
        <v>112</v>
      </c>
      <c r="Q71" s="33"/>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row>
    <row r="72" spans="1:63" ht="26.4" x14ac:dyDescent="0.3">
      <c r="A72" s="56">
        <v>12</v>
      </c>
      <c r="B72" s="50" t="s">
        <v>113</v>
      </c>
      <c r="C72" s="24"/>
      <c r="D72" s="37">
        <v>0.7</v>
      </c>
      <c r="E72" s="26">
        <v>16151</v>
      </c>
      <c r="F72" s="27"/>
      <c r="G72" s="25">
        <f t="shared" si="23"/>
        <v>11305.699999999999</v>
      </c>
      <c r="H72" s="28">
        <f t="shared" si="22"/>
        <v>11305.699999999999</v>
      </c>
      <c r="I72" s="30">
        <v>780</v>
      </c>
      <c r="J72" s="29">
        <f>SUM(I72:I72)</f>
        <v>780</v>
      </c>
      <c r="K72" s="31">
        <f>IF(J72/G72*100&gt;=100,100,IF(J72/G72*100&lt;100,J72/G72*100))/100</f>
        <v>6.8991747525584443E-2</v>
      </c>
      <c r="L72" s="31">
        <f>J72/E72</f>
        <v>4.8294223267909109E-2</v>
      </c>
      <c r="M72" s="32">
        <f>IF(J72/H72*100&gt;=100,100,IF(J72/H72*100&lt;100,J72/H72*100))/100</f>
        <v>6.8991747525584443E-2</v>
      </c>
      <c r="N72" s="39" t="s">
        <v>22</v>
      </c>
      <c r="O72" s="57"/>
      <c r="P72" s="57" t="s">
        <v>114</v>
      </c>
      <c r="Q72" s="33"/>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row>
    <row r="73" spans="1:63" ht="26.4" x14ac:dyDescent="0.3">
      <c r="A73" s="56">
        <v>13</v>
      </c>
      <c r="B73" s="50" t="s">
        <v>115</v>
      </c>
      <c r="C73" s="24"/>
      <c r="D73" s="37">
        <v>0.7</v>
      </c>
      <c r="E73" s="26">
        <v>6087</v>
      </c>
      <c r="F73" s="27"/>
      <c r="G73" s="25">
        <f t="shared" si="23"/>
        <v>4260.8999999999996</v>
      </c>
      <c r="H73" s="28">
        <f t="shared" si="22"/>
        <v>4260.8999999999996</v>
      </c>
      <c r="I73" s="30">
        <v>98</v>
      </c>
      <c r="J73" s="29">
        <f>SUM(I73:I73)</f>
        <v>98</v>
      </c>
      <c r="K73" s="31">
        <f>IF(J73/G73*100&gt;=100,100,IF(J73/G73*100&lt;100,J73/G73*100))/100</f>
        <v>2.2999835715459178E-2</v>
      </c>
      <c r="L73" s="31">
        <f>J73/E73</f>
        <v>1.6099885000821424E-2</v>
      </c>
      <c r="M73" s="32">
        <f>IF(J73/H73*100&gt;=100,100,IF(J73/H73*100&lt;100,J73/H73*100))/100</f>
        <v>2.2999835715459178E-2</v>
      </c>
      <c r="N73" s="39" t="s">
        <v>22</v>
      </c>
      <c r="O73" s="33"/>
      <c r="P73" s="33" t="s">
        <v>116</v>
      </c>
      <c r="Q73" s="33"/>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row>
    <row r="74" spans="1:63" ht="39.6" x14ac:dyDescent="0.3">
      <c r="A74" s="56">
        <v>14</v>
      </c>
      <c r="B74" s="50" t="s">
        <v>117</v>
      </c>
      <c r="C74" s="24"/>
      <c r="D74" s="37">
        <v>0.7</v>
      </c>
      <c r="E74" s="26">
        <v>6087</v>
      </c>
      <c r="F74" s="27"/>
      <c r="G74" s="25">
        <f t="shared" si="23"/>
        <v>4260.8999999999996</v>
      </c>
      <c r="H74" s="28">
        <f t="shared" si="22"/>
        <v>4260.8999999999996</v>
      </c>
      <c r="I74" s="30">
        <v>23</v>
      </c>
      <c r="J74" s="29">
        <f>SUM(I74:I74)</f>
        <v>23</v>
      </c>
      <c r="K74" s="31">
        <f>IF(J74/G74*100&gt;=100,100,IF(J74/G74*100&lt;100,J74/G74*100))/100</f>
        <v>5.3979206270975619E-3</v>
      </c>
      <c r="L74" s="31">
        <f>J74/E74</f>
        <v>3.7785444389682931E-3</v>
      </c>
      <c r="M74" s="32">
        <f>IF(J74/H74*100&gt;=100,100,IF(J74/H74*100&lt;100,J74/H74*100))/100</f>
        <v>5.3979206270975619E-3</v>
      </c>
      <c r="N74" s="39" t="s">
        <v>22</v>
      </c>
      <c r="O74" s="33"/>
      <c r="P74" s="33" t="s">
        <v>118</v>
      </c>
      <c r="Q74" s="33"/>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row>
    <row r="75" spans="1:63" x14ac:dyDescent="0.3">
      <c r="A75" s="56">
        <v>15</v>
      </c>
      <c r="B75" s="50" t="s">
        <v>119</v>
      </c>
      <c r="C75" s="24"/>
      <c r="D75" s="37">
        <v>0.7</v>
      </c>
      <c r="E75" s="26">
        <v>37850</v>
      </c>
      <c r="F75" s="27"/>
      <c r="G75" s="25">
        <f t="shared" si="23"/>
        <v>26495</v>
      </c>
      <c r="H75" s="28">
        <f t="shared" si="22"/>
        <v>26495</v>
      </c>
      <c r="I75" s="30">
        <v>1340</v>
      </c>
      <c r="J75" s="29">
        <f>SUM(I75:I75)</f>
        <v>1340</v>
      </c>
      <c r="K75" s="31">
        <f>IF(J75/G75*100&gt;=100,100,IF(J75/G75*100&lt;100,J75/G75*100))/100</f>
        <v>5.0575580298169463E-2</v>
      </c>
      <c r="L75" s="31">
        <f>J75/E75</f>
        <v>3.5402906208718624E-2</v>
      </c>
      <c r="M75" s="32">
        <f>IF(J75/H75*100&gt;=100,100,IF(J75/H75*100&lt;100,J75/H75*100))/100</f>
        <v>5.0575580298169463E-2</v>
      </c>
      <c r="N75" s="39" t="s">
        <v>22</v>
      </c>
      <c r="O75" s="61"/>
      <c r="P75" s="33"/>
      <c r="Q75" s="34"/>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row>
    <row r="76" spans="1:63" x14ac:dyDescent="0.3">
      <c r="A76" s="25">
        <v>16</v>
      </c>
      <c r="B76" s="36" t="s">
        <v>120</v>
      </c>
      <c r="C76" s="24"/>
      <c r="D76" s="37">
        <v>1</v>
      </c>
      <c r="E76" s="26">
        <v>37</v>
      </c>
      <c r="F76" s="27"/>
      <c r="G76" s="25">
        <v>37</v>
      </c>
      <c r="H76" s="28">
        <f t="shared" si="22"/>
        <v>37</v>
      </c>
      <c r="I76" s="30">
        <v>3</v>
      </c>
      <c r="J76" s="29">
        <f>SUM(I76:I76)</f>
        <v>3</v>
      </c>
      <c r="K76" s="31">
        <f>IF(J76/G76*100&gt;=100,100,IF(J76/G76*100&lt;100,J76/G76*100))/100</f>
        <v>8.1081081081081086E-2</v>
      </c>
      <c r="L76" s="31">
        <f>J76/E76</f>
        <v>8.1081081081081086E-2</v>
      </c>
      <c r="M76" s="32">
        <f>IF(J76/H76*100&gt;=100,100,IF(J76/H76*100&lt;100,J76/H76*100))/100</f>
        <v>8.1081081081081086E-2</v>
      </c>
      <c r="N76" s="25" t="s">
        <v>26</v>
      </c>
      <c r="O76" s="33"/>
      <c r="P76" s="33"/>
      <c r="Q76" s="34"/>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row>
    <row r="77" spans="1:63" x14ac:dyDescent="0.3">
      <c r="A77" s="52" t="s">
        <v>121</v>
      </c>
      <c r="B77" s="52"/>
      <c r="C77" s="62"/>
      <c r="D77" s="25"/>
      <c r="E77" s="26"/>
      <c r="F77" s="27"/>
      <c r="G77" s="25"/>
      <c r="H77" s="28"/>
      <c r="I77" s="30"/>
      <c r="J77" s="29"/>
      <c r="K77" s="31"/>
      <c r="L77" s="31"/>
      <c r="M77" s="32"/>
      <c r="N77" s="25"/>
      <c r="O77" s="33"/>
      <c r="P77" s="33"/>
      <c r="Q77" s="34"/>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row>
    <row r="78" spans="1:63" x14ac:dyDescent="0.3">
      <c r="A78" s="25">
        <v>1</v>
      </c>
      <c r="B78" s="36" t="s">
        <v>122</v>
      </c>
      <c r="C78" s="24"/>
      <c r="D78" s="37">
        <v>0.6</v>
      </c>
      <c r="E78" s="26">
        <v>8460</v>
      </c>
      <c r="F78" s="27"/>
      <c r="G78" s="25">
        <f>E78*D78</f>
        <v>5076</v>
      </c>
      <c r="H78" s="28">
        <f t="shared" ref="H78:H81" si="24">G78/12*12</f>
        <v>5076</v>
      </c>
      <c r="I78" s="30"/>
      <c r="J78" s="29">
        <f>SUM(I78:I78)</f>
        <v>0</v>
      </c>
      <c r="K78" s="31">
        <f>IF(J78/G78*100&gt;=100,100,IF(J78/G78*100&lt;100,J78/G78*100))/100</f>
        <v>0</v>
      </c>
      <c r="L78" s="31">
        <f>J78/E78</f>
        <v>0</v>
      </c>
      <c r="M78" s="32">
        <f>IF(J78/H78*100&gt;=100,100,IF(J78/H78*100&lt;100,J78/H78*100))/100</f>
        <v>0</v>
      </c>
      <c r="N78" s="39" t="s">
        <v>22</v>
      </c>
      <c r="O78" s="33"/>
      <c r="P78" s="33"/>
      <c r="Q78" s="34"/>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row>
    <row r="79" spans="1:63" x14ac:dyDescent="0.3">
      <c r="A79" s="49">
        <v>2</v>
      </c>
      <c r="B79" s="36" t="s">
        <v>123</v>
      </c>
      <c r="C79" s="24"/>
      <c r="D79" s="37">
        <v>0.6</v>
      </c>
      <c r="E79" s="26">
        <v>270</v>
      </c>
      <c r="F79" s="27"/>
      <c r="G79" s="25">
        <v>162</v>
      </c>
      <c r="H79" s="28">
        <f t="shared" si="24"/>
        <v>162</v>
      </c>
      <c r="I79" s="30">
        <v>13</v>
      </c>
      <c r="J79" s="29">
        <f>SUM(I79:I79)</f>
        <v>13</v>
      </c>
      <c r="K79" s="31">
        <f>IF(J79/G79*100&gt;=100,100,IF(J79/G79*100&lt;100,J79/G79*100))/100</f>
        <v>8.0246913580246909E-2</v>
      </c>
      <c r="L79" s="31">
        <f>J79/E79</f>
        <v>4.8148148148148148E-2</v>
      </c>
      <c r="M79" s="32">
        <f>IF(J79/H79*100&gt;=100,100,IF(J79/H79*100&lt;100,J79/H79*100))/100</f>
        <v>8.0246913580246909E-2</v>
      </c>
      <c r="N79" s="39" t="s">
        <v>22</v>
      </c>
      <c r="O79" s="33"/>
      <c r="P79" s="33"/>
      <c r="Q79" s="34"/>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row>
    <row r="80" spans="1:63" x14ac:dyDescent="0.3">
      <c r="A80" s="25">
        <v>3</v>
      </c>
      <c r="B80" s="36" t="s">
        <v>124</v>
      </c>
      <c r="C80" s="24"/>
      <c r="D80" s="37">
        <v>1</v>
      </c>
      <c r="E80" s="26">
        <v>0</v>
      </c>
      <c r="F80" s="27"/>
      <c r="G80" s="25">
        <f t="shared" ref="G80:G81" si="25">E80*D80</f>
        <v>0</v>
      </c>
      <c r="H80" s="28">
        <f t="shared" si="24"/>
        <v>0</v>
      </c>
      <c r="I80" s="30">
        <v>0</v>
      </c>
      <c r="J80" s="29">
        <f>SUM(I80:I80)</f>
        <v>0</v>
      </c>
      <c r="K80" s="31" t="e">
        <f>IF(J80/G80*100&gt;=100,100,IF(J80/G80*100&lt;100,J80/G80*100))/100</f>
        <v>#DIV/0!</v>
      </c>
      <c r="L80" s="31" t="e">
        <f>J80/E80</f>
        <v>#DIV/0!</v>
      </c>
      <c r="M80" s="32" t="e">
        <f>IF(J80/H80*100&gt;=100,100,IF(J80/H80*100&lt;100,J80/H80*100))/100</f>
        <v>#DIV/0!</v>
      </c>
      <c r="N80" s="25"/>
      <c r="O80" s="33" t="s">
        <v>125</v>
      </c>
      <c r="P80" s="33"/>
      <c r="Q80" s="34"/>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row>
    <row r="81" spans="1:63" x14ac:dyDescent="0.3">
      <c r="A81" s="25">
        <v>4</v>
      </c>
      <c r="B81" s="36" t="s">
        <v>126</v>
      </c>
      <c r="C81" s="24"/>
      <c r="D81" s="37">
        <v>0.1</v>
      </c>
      <c r="E81" s="26">
        <v>0</v>
      </c>
      <c r="F81" s="27"/>
      <c r="G81" s="25">
        <f t="shared" si="25"/>
        <v>0</v>
      </c>
      <c r="H81" s="28">
        <f t="shared" si="24"/>
        <v>0</v>
      </c>
      <c r="I81" s="30">
        <v>0</v>
      </c>
      <c r="J81" s="29">
        <f>SUM(I81:I81)</f>
        <v>0</v>
      </c>
      <c r="K81" s="31" t="e">
        <f>IF(J81/G81*100&gt;=100,100,IF(J81/G81*100&lt;100,J81/G81*100))/100</f>
        <v>#DIV/0!</v>
      </c>
      <c r="L81" s="31" t="e">
        <f>J81/E81</f>
        <v>#DIV/0!</v>
      </c>
      <c r="M81" s="32" t="e">
        <f>IF(J81/H81*100&gt;=100,100,IF(J81/H81*100&lt;100,J81/H81*100))/100</f>
        <v>#DIV/0!</v>
      </c>
      <c r="N81" s="25"/>
      <c r="O81" s="33" t="s">
        <v>125</v>
      </c>
      <c r="P81" s="33"/>
      <c r="Q81" s="34"/>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row>
  </sheetData>
  <mergeCells count="89">
    <mergeCell ref="B75:C75"/>
    <mergeCell ref="B76:C76"/>
    <mergeCell ref="B78:C78"/>
    <mergeCell ref="B79:C79"/>
    <mergeCell ref="B80:C80"/>
    <mergeCell ref="B81:C81"/>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A60:C60"/>
    <mergeCell ref="B61:C61"/>
    <mergeCell ref="B62:C62"/>
    <mergeCell ref="B51:C51"/>
    <mergeCell ref="B52:C52"/>
    <mergeCell ref="B53:C53"/>
    <mergeCell ref="B54:C54"/>
    <mergeCell ref="B55:C55"/>
    <mergeCell ref="B56:C56"/>
    <mergeCell ref="B45:C45"/>
    <mergeCell ref="B46:C46"/>
    <mergeCell ref="B47:C47"/>
    <mergeCell ref="B48:C48"/>
    <mergeCell ref="B49:C49"/>
    <mergeCell ref="A50:C50"/>
    <mergeCell ref="A39:C39"/>
    <mergeCell ref="B40:C40"/>
    <mergeCell ref="B41:C41"/>
    <mergeCell ref="B42:C42"/>
    <mergeCell ref="B43:C43"/>
    <mergeCell ref="B44:C44"/>
    <mergeCell ref="B33:C33"/>
    <mergeCell ref="B34:C34"/>
    <mergeCell ref="B35:C35"/>
    <mergeCell ref="A36:C36"/>
    <mergeCell ref="B37:C37"/>
    <mergeCell ref="B38:C38"/>
    <mergeCell ref="A25:C25"/>
    <mergeCell ref="B26:C26"/>
    <mergeCell ref="B27:C27"/>
    <mergeCell ref="B29:C29"/>
    <mergeCell ref="B30:C30"/>
    <mergeCell ref="B31:C31"/>
    <mergeCell ref="B19:C19"/>
    <mergeCell ref="A20:C20"/>
    <mergeCell ref="B21:C21"/>
    <mergeCell ref="B22:C22"/>
    <mergeCell ref="B23:C23"/>
    <mergeCell ref="B24:C24"/>
    <mergeCell ref="B13:C13"/>
    <mergeCell ref="A14:C14"/>
    <mergeCell ref="B15:C15"/>
    <mergeCell ref="B16:C16"/>
    <mergeCell ref="B17:C17"/>
    <mergeCell ref="B18:C18"/>
    <mergeCell ref="B7:C7"/>
    <mergeCell ref="A8:C8"/>
    <mergeCell ref="B9:C9"/>
    <mergeCell ref="B10:C10"/>
    <mergeCell ref="A11:C11"/>
    <mergeCell ref="B12:C12"/>
    <mergeCell ref="P1:P2"/>
    <mergeCell ref="Q1:Q2"/>
    <mergeCell ref="A3:C3"/>
    <mergeCell ref="A4:C4"/>
    <mergeCell ref="B5:C5"/>
    <mergeCell ref="B6:C6"/>
    <mergeCell ref="J1:J2"/>
    <mergeCell ref="K1:K2"/>
    <mergeCell ref="L1:L2"/>
    <mergeCell ref="M1:M2"/>
    <mergeCell ref="N1:N2"/>
    <mergeCell ref="O1:O2"/>
    <mergeCell ref="A1:A2"/>
    <mergeCell ref="B1:C2"/>
    <mergeCell ref="D1:D2"/>
    <mergeCell ref="E1:E2"/>
    <mergeCell ref="G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Akbar Fahreza</dc:creator>
  <cp:lastModifiedBy>Akbar Fahreza</cp:lastModifiedBy>
  <dcterms:created xsi:type="dcterms:W3CDTF">2025-01-23T02:33:12Z</dcterms:created>
  <dcterms:modified xsi:type="dcterms:W3CDTF">2025-01-23T02:38:47Z</dcterms:modified>
</cp:coreProperties>
</file>