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05" yWindow="-105" windowWidth="19425" windowHeight="10305" tabRatio="931"/>
  </bookViews>
  <sheets>
    <sheet name="Fisik" sheetId="20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6" i="20" l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I43" i="20" l="1"/>
  <c r="F25" i="20"/>
  <c r="I25" i="20" s="1"/>
  <c r="I55" i="20" l="1"/>
  <c r="B55" i="20"/>
  <c r="I54" i="20"/>
  <c r="I53" i="20"/>
  <c r="I52" i="20"/>
  <c r="I51" i="20"/>
  <c r="I50" i="20"/>
  <c r="I49" i="20"/>
  <c r="B49" i="20"/>
  <c r="B50" i="20" s="1"/>
  <c r="B51" i="20" s="1"/>
  <c r="I48" i="20"/>
  <c r="I47" i="20"/>
  <c r="B47" i="20"/>
  <c r="I46" i="20"/>
  <c r="I45" i="20"/>
  <c r="I44" i="20"/>
  <c r="I42" i="20"/>
  <c r="I41" i="20"/>
  <c r="I40" i="20"/>
  <c r="B40" i="20"/>
  <c r="I39" i="20"/>
  <c r="I38" i="20"/>
  <c r="F37" i="20"/>
  <c r="I37" i="20" s="1"/>
  <c r="B37" i="20"/>
  <c r="I36" i="20"/>
  <c r="I35" i="20"/>
  <c r="I34" i="20"/>
  <c r="B34" i="20"/>
  <c r="I33" i="20"/>
  <c r="I32" i="20"/>
  <c r="I31" i="20"/>
  <c r="B31" i="20"/>
  <c r="I30" i="20"/>
  <c r="I29" i="20"/>
  <c r="F28" i="20"/>
  <c r="I28" i="20" s="1"/>
  <c r="F27" i="20"/>
  <c r="I27" i="20" s="1"/>
  <c r="B27" i="20"/>
  <c r="B28" i="20" s="1"/>
  <c r="I26" i="20"/>
  <c r="I24" i="20"/>
  <c r="I23" i="20"/>
  <c r="I22" i="20"/>
  <c r="I21" i="20"/>
  <c r="I20" i="20"/>
  <c r="I19" i="20"/>
  <c r="B19" i="20"/>
  <c r="I18" i="20"/>
  <c r="I17" i="20"/>
  <c r="I16" i="20"/>
  <c r="F15" i="20"/>
  <c r="I15" i="20" s="1"/>
</calcChain>
</file>

<file path=xl/sharedStrings.xml><?xml version="1.0" encoding="utf-8"?>
<sst xmlns="http://schemas.openxmlformats.org/spreadsheetml/2006/main" count="323" uniqueCount="152">
  <si>
    <t>Vol</t>
  </si>
  <si>
    <t>Sat</t>
  </si>
  <si>
    <t>Permasalahan</t>
  </si>
  <si>
    <t>Uraian Usulan</t>
  </si>
  <si>
    <t>Harga Per Satuan</t>
  </si>
  <si>
    <t>Total Biaya</t>
  </si>
  <si>
    <t>Kelompok Sasaran</t>
  </si>
  <si>
    <t>Alamat lengkap / Lokasi</t>
  </si>
  <si>
    <t>m2</t>
  </si>
  <si>
    <t>:</t>
  </si>
  <si>
    <t>SUMBERSARI</t>
  </si>
  <si>
    <t>LOWOKWARU</t>
  </si>
  <si>
    <t>Pembangunan / Rehab Drainase Pipa PVC 12"</t>
  </si>
  <si>
    <t>m</t>
  </si>
  <si>
    <t>Pemasangan Batu Ampyang</t>
  </si>
  <si>
    <t>paket</t>
  </si>
  <si>
    <r>
      <t xml:space="preserve">No. </t>
    </r>
    <r>
      <rPr>
        <b/>
        <sz val="9"/>
        <color theme="1"/>
        <rFont val="Arial Narrow"/>
        <family val="2"/>
      </rPr>
      <t>Prioritas</t>
    </r>
  </si>
  <si>
    <t>Rabat Beton</t>
  </si>
  <si>
    <t>Melanjutkan Perbaikan Turap Penahan Jalan/ Saluran/ Makam Swadaya</t>
  </si>
  <si>
    <t>RT. 001 RW. 001</t>
  </si>
  <si>
    <t xml:space="preserve">Form REMBUG RT </t>
  </si>
  <si>
    <t>DENGAN SUMBER PENDANAAN APBD DI PERANGKAT DAERAH</t>
  </si>
  <si>
    <t>RT</t>
  </si>
  <si>
    <t>Jumlah KK dalam RT</t>
  </si>
  <si>
    <t>RW</t>
  </si>
  <si>
    <t>Jumlah Jiwa dalam RT</t>
  </si>
  <si>
    <t>Kelurahan</t>
  </si>
  <si>
    <t>(data per Oktober 2025)</t>
  </si>
  <si>
    <t>Kecamatan</t>
  </si>
  <si>
    <t xml:space="preserve">Kota          </t>
  </si>
  <si>
    <t>MALANG</t>
  </si>
  <si>
    <t>RT. 005 RW. 001</t>
  </si>
  <si>
    <t>Jalan tidak rata, paving rusak</t>
  </si>
  <si>
    <t>Pavingisasi Tanpa Kerb        (K-250)</t>
  </si>
  <si>
    <t>Jl. Sumbersari III                 (Gang Pak Jumain)</t>
  </si>
  <si>
    <t>RT. 006 RW. 001</t>
  </si>
  <si>
    <t>Kawasan destinasi pemancingan setiap PHBN, turap perlu perbaikan</t>
  </si>
  <si>
    <t>Jl. Sumbersari III</t>
  </si>
  <si>
    <t>RT. 007 RW. 001</t>
  </si>
  <si>
    <t>RT. 009 RW. 001</t>
  </si>
  <si>
    <t>Pembangunan/Pemeliharaan/Penataan Taman Lingkungan</t>
  </si>
  <si>
    <t>RT. 010 RW. 001</t>
  </si>
  <si>
    <t>RT. 011 RW. 001</t>
  </si>
  <si>
    <t>Saluran drainase buntu tertutup bangunan rumah warga</t>
  </si>
  <si>
    <t>RT. 012 RW. 001</t>
  </si>
  <si>
    <t>RT. 001 RW. 002</t>
  </si>
  <si>
    <t>RT.002 / RW.002</t>
  </si>
  <si>
    <t>Keindahan lingkungan</t>
  </si>
  <si>
    <t>Jl. Veteran Dalam</t>
  </si>
  <si>
    <t>RT. 004 RW. 002</t>
  </si>
  <si>
    <t>Drainase banyak yang bocor, mencemari sumur air minum</t>
  </si>
  <si>
    <t>Pembangunan / Rehab Drainase Pipa PVC 8"</t>
  </si>
  <si>
    <t>Jl. Bend. Sutami I</t>
  </si>
  <si>
    <t>Jalan tidak rata, bergelombang</t>
  </si>
  <si>
    <t>Keberadaan septictank yg tidak layak</t>
  </si>
  <si>
    <t>Pembangunan/Pemeliharaan MCK</t>
  </si>
  <si>
    <t>Jl. Bend. Sutami I-C             No. 421-C</t>
  </si>
  <si>
    <t>RT. 001 RW. 003</t>
  </si>
  <si>
    <t>RT. 002 RW. 003</t>
  </si>
  <si>
    <t>RT. 003 RW. 003</t>
  </si>
  <si>
    <t>RT. 004 RW. 003</t>
  </si>
  <si>
    <t>RT. 006 RW. 003</t>
  </si>
  <si>
    <t>RT. 002 RW. 004</t>
  </si>
  <si>
    <t>RT. 004 RW. 004</t>
  </si>
  <si>
    <t>RT. 005 RW. 004</t>
  </si>
  <si>
    <t>Perlu adanya taman lingkungan yang asri</t>
  </si>
  <si>
    <r>
      <t xml:space="preserve">Jl. Bogor Belakang         </t>
    </r>
    <r>
      <rPr>
        <sz val="10"/>
        <color theme="1"/>
        <rFont val="Arial Narrow"/>
        <family val="2"/>
      </rPr>
      <t>(Belakang rmh No. 7,9,11)</t>
    </r>
  </si>
  <si>
    <t>Belum ada lampu taman</t>
  </si>
  <si>
    <t>RT. 001 RW. 005</t>
  </si>
  <si>
    <t>Belum tersedia Kamar Mandi dan WC</t>
  </si>
  <si>
    <t>Jl. Ters. Surabaya              (Balai RT.01)</t>
  </si>
  <si>
    <t>RT. 002 RW. 005</t>
  </si>
  <si>
    <t>Bocoran saluran drainase, mencemari sumur air minum</t>
  </si>
  <si>
    <t>Jl.Terusan Surabaya</t>
  </si>
  <si>
    <t>RT. 003 RW. 005</t>
  </si>
  <si>
    <t>Untuk Mencerdaskan masyarakat</t>
  </si>
  <si>
    <t>Taman Bacaan Masyarakat</t>
  </si>
  <si>
    <t>Jl. Bend. Sutami No.38</t>
  </si>
  <si>
    <t>RT. 001 RW. 006</t>
  </si>
  <si>
    <t>TPS Sumbersari yg sudah tidak tertata rapi</t>
  </si>
  <si>
    <t>Rehabilitasi Ringan/Sedang Bangunan Gedung Sederhana</t>
  </si>
  <si>
    <t>Jl. Bend. Sutami</t>
  </si>
  <si>
    <t>RT. 002 RW. 006</t>
  </si>
  <si>
    <t>Poskamling barat atap sudah banyak bocor</t>
  </si>
  <si>
    <t>Jl. Bend. Riam Kanan Pojok Jl. Bend. Wonogiri</t>
  </si>
  <si>
    <t>RT. 003 RW. 006</t>
  </si>
  <si>
    <t>Kondisi pedesrtian yg kurang memadai</t>
  </si>
  <si>
    <t>Pembangunan Pedestrian</t>
  </si>
  <si>
    <t>Jl. Bend. Kedung Ombo</t>
  </si>
  <si>
    <t>Perlunya perawatan taman berkelanjutan</t>
  </si>
  <si>
    <t>RT. 001 RW. 007</t>
  </si>
  <si>
    <r>
      <t xml:space="preserve">Jl. Bend. Sigura-Gura I  </t>
    </r>
    <r>
      <rPr>
        <sz val="10"/>
        <color theme="1"/>
        <rFont val="Arial Narrow"/>
        <family val="2"/>
      </rPr>
      <t>(Samping Ketua RT.01)</t>
    </r>
  </si>
  <si>
    <t>Terjadi Penyempitan Saluran Drainase</t>
  </si>
  <si>
    <t>Pembangunan/Pemeliharaan Gorong
gorong Cor Setempat 30x40cm</t>
  </si>
  <si>
    <t>m1</t>
  </si>
  <si>
    <r>
      <t xml:space="preserve">Jl. B. Sigura-Gura III         </t>
    </r>
    <r>
      <rPr>
        <sz val="10"/>
        <color theme="1"/>
        <rFont val="Arial Narrow"/>
        <family val="2"/>
      </rPr>
      <t>(Paling Belakang)</t>
    </r>
  </si>
  <si>
    <t>Banjir di persimpangan jalan perlu saluran dipasang grill besi</t>
  </si>
  <si>
    <t>Tutup Saluran Air dari Besi Beban 500-1500 kg</t>
  </si>
  <si>
    <t>Jl. Bend. Sigura-Gura I</t>
  </si>
  <si>
    <t>Perlunya perawatan taman lapangan berkelanjutan</t>
  </si>
  <si>
    <t>RT. 003 RW. 007</t>
  </si>
  <si>
    <t>Poskamling sudah tidak layak pakai &amp; kurang luas</t>
  </si>
  <si>
    <r>
      <t xml:space="preserve">Jl. Bendungan Sengguruh    </t>
    </r>
    <r>
      <rPr>
        <sz val="10"/>
        <color theme="1"/>
        <rFont val="Arial Narrow"/>
        <family val="2"/>
      </rPr>
      <t>(Utara)</t>
    </r>
  </si>
  <si>
    <t>Terjadi Penyempitan Saluran Drainase (sisi utara jalan)</t>
  </si>
  <si>
    <t>Pemeliharaan Gorong-Gorong Cor Setempat 50 cm x 40 cm</t>
  </si>
  <si>
    <t>RT. 004 RW. 007</t>
  </si>
  <si>
    <t>Banyak kendaraan terperosok saluran</t>
  </si>
  <si>
    <t>Tutup Cor untuk Drainase tebal 6 cm</t>
  </si>
  <si>
    <t>Jl. Bendungan Jati Jahe</t>
  </si>
  <si>
    <t>RT. 005 RW. 007</t>
  </si>
  <si>
    <r>
      <t xml:space="preserve">Jl. B. Sigura-Gura V     </t>
    </r>
    <r>
      <rPr>
        <sz val="10"/>
        <color theme="1"/>
        <rFont val="Arial Narrow"/>
        <family val="2"/>
      </rPr>
      <t>(Belakang Poskamling RT.05)</t>
    </r>
  </si>
  <si>
    <r>
      <t xml:space="preserve">Jl. B. Sigura-Gura V     </t>
    </r>
    <r>
      <rPr>
        <sz val="10"/>
        <color theme="1"/>
        <rFont val="Arial Narrow"/>
        <family val="2"/>
      </rPr>
      <t>(Samping Poskamling RT.05)</t>
    </r>
  </si>
  <si>
    <t>Jalan rusak</t>
  </si>
  <si>
    <t>Jl. Sumbersari I</t>
  </si>
  <si>
    <t>Jalan sudah tidak rata, dan rusak</t>
  </si>
  <si>
    <t>Jl. Sumbersari Dalam        (gang Mushola &amp; Muhar)</t>
  </si>
  <si>
    <t>Atap Parkir pengunjung Kampung Musium Tematik kurang luas</t>
  </si>
  <si>
    <t>Jl. Sumbersari IV</t>
  </si>
  <si>
    <t>Jalan sudah banyak yg rusak</t>
  </si>
  <si>
    <t>Jl. Bend. Sutami II-B</t>
  </si>
  <si>
    <t>Jalan gang rusak</t>
  </si>
  <si>
    <t>Paving 3 Dimensi K250</t>
  </si>
  <si>
    <t>Paving gang banyak rusak</t>
  </si>
  <si>
    <t>Jalan dalam gang rusak</t>
  </si>
  <si>
    <t>Jl. Sumbersari VII-C</t>
  </si>
  <si>
    <t>Pavingisasi Dengan Kerb K300</t>
  </si>
  <si>
    <t>Jl. Bogor Belakang</t>
  </si>
  <si>
    <t>Perbaikan saluran drainase</t>
  </si>
  <si>
    <t>Gorong-gorong 40 cm</t>
  </si>
  <si>
    <t>Jl. Ters. Ambarawa II</t>
  </si>
  <si>
    <t>Jl. Sumbersari IV-B</t>
  </si>
  <si>
    <t>Poskamling sudah tidak layak pakai</t>
  </si>
  <si>
    <t>Drainase tidak rata dengan jalan</t>
  </si>
  <si>
    <t>Rehabilitasi Drainase Beton Bertulang Box-U Ukuran Tebal 7,5 cm (70 x 70 cm)</t>
  </si>
  <si>
    <t>Jl. Blitar</t>
  </si>
  <si>
    <t>Pojok Jl. Blitar dan Jl. Semarang</t>
  </si>
  <si>
    <t xml:space="preserve">Jl. Ters. Ambarawa II </t>
  </si>
  <si>
    <t>Jl. Bend. Sutami I-A</t>
  </si>
  <si>
    <t>Plengseng rusak dan banyak sedimen</t>
  </si>
  <si>
    <t>Pemeliharaan Drainase/ Saluran Drainase Terbuka</t>
  </si>
  <si>
    <t>Jl. Ters. Ambarawa</t>
  </si>
  <si>
    <t>Pembuatan Pergola</t>
  </si>
  <si>
    <t>Sub Kegiatan</t>
  </si>
  <si>
    <t>Pembangunan Sarpras Kelurahan</t>
  </si>
  <si>
    <t>7.01.03.2.02.0002</t>
  </si>
  <si>
    <t>Kode Rekening</t>
  </si>
  <si>
    <t>40 RT</t>
  </si>
  <si>
    <t>5 RW</t>
  </si>
  <si>
    <t>: -</t>
  </si>
  <si>
    <t>PERANGKAT DAERAH: KELURAHAN SUMBERSARI</t>
  </si>
  <si>
    <t>No</t>
  </si>
  <si>
    <t>Daftar Usulan Kegiatan Pembangunan Program RT Berkelas Tahun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</si>
</sst>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_(* #,##0_);_(* \(#,##0\);_(* &quot;-&quot;_);_(@_)"/>
    <numFmt numFmtId="165" formatCode="_(* #,##0.0_);_(* \(#,##0.0\);_(* &quot;-&quot;_);_(@_)"/>
    <numFmt numFmtId="166" formatCode="0_);\(0\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b/>
      <sz val="9"/>
      <color theme="1"/>
      <name val="Arial Narrow"/>
      <family val="2"/>
    </font>
    <font>
      <sz val="12"/>
      <color theme="1"/>
      <name val="Bookman Old Style"/>
      <family val="1"/>
    </font>
    <font>
      <i/>
      <sz val="10"/>
      <color theme="1"/>
      <name val="Tahoma"/>
      <family val="2"/>
    </font>
    <font>
      <b/>
      <sz val="18"/>
      <color theme="1"/>
      <name val="Tahoma"/>
      <family val="2"/>
    </font>
    <font>
      <b/>
      <sz val="12"/>
      <color theme="1"/>
      <name val="Tahoma"/>
      <family val="2"/>
    </font>
    <font>
      <b/>
      <sz val="16"/>
      <name val="Tahoma"/>
      <family val="2"/>
    </font>
    <font>
      <b/>
      <u/>
      <sz val="12"/>
      <color theme="1"/>
      <name val="Tahoma"/>
      <family val="2"/>
    </font>
    <font>
      <b/>
      <sz val="12"/>
      <name val="Tahoma"/>
      <family val="2"/>
    </font>
    <font>
      <i/>
      <sz val="12"/>
      <color theme="1"/>
      <name val="Bookman Old Style"/>
      <family val="1"/>
    </font>
    <font>
      <sz val="10"/>
      <color rgb="FF000000"/>
      <name val="ArialMT"/>
    </font>
    <font>
      <u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ahoma"/>
      <family val="2"/>
    </font>
    <font>
      <sz val="11"/>
      <color theme="1"/>
      <name val="Arial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</cellStyleXfs>
  <cellXfs count="82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0" xfId="1" applyNumberFormat="1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right" vertical="center"/>
    </xf>
    <xf numFmtId="0" fontId="3" fillId="2" borderId="1" xfId="0" quotePrefix="1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4" fillId="2" borderId="1" xfId="0" quotePrefix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2" fontId="3" fillId="2" borderId="0" xfId="0" applyNumberFormat="1" applyFont="1" applyFill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21" fillId="2" borderId="0" xfId="0" applyFont="1" applyFill="1" applyAlignment="1">
      <alignment vertical="center"/>
    </xf>
    <xf numFmtId="4" fontId="3" fillId="2" borderId="1" xfId="1" applyNumberFormat="1" applyFont="1" applyFill="1" applyBorder="1" applyAlignment="1">
      <alignment vertical="center"/>
    </xf>
    <xf numFmtId="4" fontId="4" fillId="2" borderId="1" xfId="1" applyNumberFormat="1" applyFont="1" applyFill="1" applyBorder="1" applyAlignment="1">
      <alignment vertical="center"/>
    </xf>
    <xf numFmtId="0" fontId="3" fillId="2" borderId="0" xfId="0" applyFont="1" applyFill="1" applyAlignment="1">
      <alignment vertical="top"/>
    </xf>
    <xf numFmtId="0" fontId="3" fillId="2" borderId="4" xfId="0" applyFont="1" applyFill="1" applyBorder="1" applyAlignment="1">
      <alignment horizontal="center" vertical="top" wrapText="1"/>
    </xf>
    <xf numFmtId="164" fontId="3" fillId="2" borderId="0" xfId="1" applyFont="1" applyFill="1" applyAlignment="1">
      <alignment vertical="top"/>
    </xf>
    <xf numFmtId="4" fontId="18" fillId="2" borderId="0" xfId="0" applyNumberFormat="1" applyFont="1" applyFill="1" applyAlignment="1">
      <alignment vertical="center"/>
    </xf>
    <xf numFmtId="4" fontId="19" fillId="2" borderId="0" xfId="0" applyNumberFormat="1" applyFont="1" applyFill="1" applyAlignment="1">
      <alignment vertical="center"/>
    </xf>
    <xf numFmtId="4" fontId="20" fillId="2" borderId="0" xfId="0" applyNumberFormat="1" applyFont="1" applyFill="1" applyAlignment="1">
      <alignment vertical="center"/>
    </xf>
    <xf numFmtId="4" fontId="0" fillId="2" borderId="0" xfId="0" applyNumberForma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0" fontId="3" fillId="2" borderId="2" xfId="0" applyFont="1" applyFill="1" applyBorder="1" applyAlignment="1">
      <alignment horizontal="left" vertical="top" wrapText="1"/>
    </xf>
    <xf numFmtId="4" fontId="9" fillId="2" borderId="0" xfId="0" applyNumberFormat="1" applyFont="1" applyFill="1" applyAlignment="1">
      <alignment vertical="center"/>
    </xf>
    <xf numFmtId="4" fontId="13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65" fontId="0" fillId="2" borderId="1" xfId="1" applyNumberFormat="1" applyFont="1" applyFill="1" applyBorder="1" applyAlignment="1">
      <alignment horizontal="right" vertical="center"/>
    </xf>
    <xf numFmtId="0" fontId="13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3" fontId="3" fillId="2" borderId="0" xfId="0" applyNumberFormat="1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166" fontId="5" fillId="2" borderId="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</cellXfs>
  <cellStyles count="6">
    <cellStyle name="Comma [0]" xfId="1" builtinId="6"/>
    <cellStyle name="Comma [0] 2" xfId="3"/>
    <cellStyle name="Comma [0] 3" xfId="4"/>
    <cellStyle name="Normal" xfId="0" builtinId="0"/>
    <cellStyle name="Normal 2" xfId="2"/>
    <cellStyle name="Normal 3" xfId="5"/>
  </cellStyles>
  <dxfs count="0"/>
  <tableStyles count="0" defaultTableStyle="TableStyleMedium9" defaultPivotStyle="PivotStyleLight16"/>
  <colors>
    <mruColors>
      <color rgb="FFFFCCFF"/>
      <color rgb="FFCCFFFF"/>
      <color rgb="FFFFCC99"/>
      <color rgb="FF0066FF"/>
      <color rgb="FFFF66FF"/>
      <color rgb="FFFFFFCC"/>
      <color rgb="FFFFFF99"/>
      <color rgb="FFFFCC66"/>
      <color rgb="FF0000FF"/>
      <color rgb="FFF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7"/>
  <sheetViews>
    <sheetView tabSelected="1" zoomScale="85" zoomScaleNormal="85" workbookViewId="0">
      <selection activeCell="M11" sqref="M11"/>
    </sheetView>
  </sheetViews>
  <sheetFormatPr defaultColWidth="9.140625" defaultRowHeight="12.75"/>
  <cols>
    <col min="1" max="1" width="4.5703125" style="2" customWidth="1"/>
    <col min="2" max="2" width="6.42578125" style="2" customWidth="1"/>
    <col min="3" max="3" width="24.7109375" style="3" customWidth="1"/>
    <col min="4" max="4" width="1.42578125" style="2" customWidth="1"/>
    <col min="5" max="5" width="30.85546875" style="2" customWidth="1"/>
    <col min="6" max="6" width="7.140625" style="52" bestFit="1" customWidth="1"/>
    <col min="7" max="7" width="5.5703125" style="2" bestFit="1" customWidth="1"/>
    <col min="8" max="8" width="10.28515625" style="1" customWidth="1"/>
    <col min="9" max="9" width="12.7109375" style="1" customWidth="1"/>
    <col min="10" max="10" width="15.85546875" style="2" customWidth="1"/>
    <col min="11" max="11" width="23.42578125" style="2" customWidth="1"/>
    <col min="12" max="12" width="18.28515625" style="1" customWidth="1"/>
    <col min="13" max="13" width="17.28515625" style="2" customWidth="1"/>
    <col min="14" max="14" width="5.5703125" style="1" bestFit="1" customWidth="1"/>
    <col min="15" max="15" width="5.42578125" style="1" bestFit="1" customWidth="1"/>
    <col min="16" max="16384" width="9.140625" style="1"/>
  </cols>
  <sheetData>
    <row r="1" spans="1:14" s="14" customFormat="1" ht="15">
      <c r="A1" s="57"/>
      <c r="B1" s="65" t="s">
        <v>20</v>
      </c>
      <c r="C1" s="27"/>
      <c r="F1" s="51"/>
    </row>
    <row r="2" spans="1:14" s="14" customFormat="1" ht="8.1" customHeight="1">
      <c r="A2" s="57"/>
      <c r="B2" s="66"/>
      <c r="C2" s="28"/>
      <c r="D2" s="28"/>
      <c r="E2" s="28"/>
      <c r="F2" s="54"/>
      <c r="G2" s="28"/>
      <c r="H2" s="28"/>
      <c r="I2" s="28"/>
      <c r="J2" s="28"/>
      <c r="K2" s="28"/>
      <c r="L2" s="28"/>
      <c r="M2" s="29"/>
      <c r="N2" s="29"/>
    </row>
    <row r="3" spans="1:14" s="14" customFormat="1" ht="18.600000000000001" customHeight="1">
      <c r="A3" s="69" t="s">
        <v>151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30"/>
      <c r="N3" s="30"/>
    </row>
    <row r="4" spans="1:14" s="14" customFormat="1" ht="15" customHeight="1">
      <c r="A4" s="70" t="s">
        <v>21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30"/>
      <c r="N4" s="30"/>
    </row>
    <row r="5" spans="1:14" s="14" customFormat="1" ht="8.1" customHeight="1">
      <c r="A5" s="57"/>
      <c r="B5" s="61"/>
      <c r="C5" s="31"/>
      <c r="D5" s="31"/>
      <c r="E5" s="31"/>
      <c r="F5" s="55"/>
      <c r="G5" s="31"/>
      <c r="H5" s="31"/>
      <c r="I5" s="31"/>
      <c r="J5" s="31"/>
      <c r="K5" s="31"/>
      <c r="L5" s="31"/>
      <c r="M5" s="30"/>
      <c r="N5" s="30"/>
    </row>
    <row r="6" spans="1:14" s="32" customFormat="1" ht="14.1" customHeight="1">
      <c r="A6" s="58"/>
      <c r="B6" s="58"/>
      <c r="C6" s="32" t="s">
        <v>22</v>
      </c>
      <c r="D6" s="32" t="s">
        <v>9</v>
      </c>
      <c r="E6" s="32" t="s">
        <v>146</v>
      </c>
      <c r="F6" s="56"/>
      <c r="I6" s="32" t="s">
        <v>23</v>
      </c>
      <c r="K6" s="32" t="s">
        <v>148</v>
      </c>
    </row>
    <row r="7" spans="1:14" s="32" customFormat="1" ht="14.1" customHeight="1">
      <c r="A7" s="58"/>
      <c r="B7" s="58"/>
      <c r="C7" s="32" t="s">
        <v>24</v>
      </c>
      <c r="D7" s="32" t="s">
        <v>9</v>
      </c>
      <c r="E7" s="32" t="s">
        <v>147</v>
      </c>
      <c r="F7" s="56"/>
      <c r="I7" s="32" t="s">
        <v>25</v>
      </c>
      <c r="K7" s="32" t="s">
        <v>148</v>
      </c>
    </row>
    <row r="8" spans="1:14" s="32" customFormat="1" ht="14.1" customHeight="1">
      <c r="A8" s="58"/>
      <c r="B8" s="58"/>
      <c r="C8" s="32" t="s">
        <v>26</v>
      </c>
      <c r="D8" s="32" t="s">
        <v>9</v>
      </c>
      <c r="E8" s="32" t="s">
        <v>10</v>
      </c>
      <c r="F8" s="56"/>
      <c r="I8" s="33" t="s">
        <v>27</v>
      </c>
    </row>
    <row r="9" spans="1:14" s="32" customFormat="1" ht="14.1" customHeight="1">
      <c r="A9" s="58"/>
      <c r="B9" s="58"/>
      <c r="C9" s="32" t="s">
        <v>28</v>
      </c>
      <c r="D9" s="32" t="s">
        <v>9</v>
      </c>
      <c r="E9" s="32" t="s">
        <v>11</v>
      </c>
      <c r="F9" s="56"/>
    </row>
    <row r="10" spans="1:14" s="32" customFormat="1" ht="14.1" customHeight="1">
      <c r="A10" s="58"/>
      <c r="B10" s="58"/>
      <c r="C10" s="32" t="s">
        <v>29</v>
      </c>
      <c r="D10" s="32" t="s">
        <v>9</v>
      </c>
      <c r="E10" s="32" t="s">
        <v>30</v>
      </c>
      <c r="F10" s="56"/>
    </row>
    <row r="11" spans="1:14" s="32" customFormat="1" ht="8.1" customHeight="1">
      <c r="A11" s="58"/>
      <c r="B11" s="58"/>
      <c r="F11" s="56"/>
    </row>
    <row r="12" spans="1:14" s="32" customFormat="1" ht="15.75">
      <c r="A12" s="58"/>
      <c r="B12" s="58"/>
      <c r="C12" s="32" t="s">
        <v>149</v>
      </c>
      <c r="F12" s="56"/>
    </row>
    <row r="13" spans="1:14" ht="26.45" customHeight="1">
      <c r="A13" s="78" t="s">
        <v>150</v>
      </c>
      <c r="B13" s="71" t="s">
        <v>16</v>
      </c>
      <c r="C13" s="72" t="s">
        <v>2</v>
      </c>
      <c r="D13" s="73"/>
      <c r="E13" s="76" t="s">
        <v>3</v>
      </c>
      <c r="F13" s="77" t="s">
        <v>0</v>
      </c>
      <c r="G13" s="71" t="s">
        <v>1</v>
      </c>
      <c r="H13" s="71" t="s">
        <v>4</v>
      </c>
      <c r="I13" s="71" t="s">
        <v>5</v>
      </c>
      <c r="J13" s="71" t="s">
        <v>6</v>
      </c>
      <c r="K13" s="76" t="s">
        <v>7</v>
      </c>
      <c r="L13" s="78" t="s">
        <v>142</v>
      </c>
      <c r="M13" s="79" t="s">
        <v>145</v>
      </c>
    </row>
    <row r="14" spans="1:14" ht="12" customHeight="1">
      <c r="A14" s="78"/>
      <c r="B14" s="71"/>
      <c r="C14" s="74"/>
      <c r="D14" s="75"/>
      <c r="E14" s="76"/>
      <c r="F14" s="77"/>
      <c r="G14" s="71"/>
      <c r="H14" s="71"/>
      <c r="I14" s="71"/>
      <c r="J14" s="71"/>
      <c r="K14" s="76"/>
      <c r="L14" s="78"/>
      <c r="M14" s="79"/>
    </row>
    <row r="15" spans="1:14" ht="65.099999999999994" customHeight="1">
      <c r="A15" s="12">
        <v>1</v>
      </c>
      <c r="B15" s="67">
        <v>1</v>
      </c>
      <c r="C15" s="23" t="s">
        <v>112</v>
      </c>
      <c r="D15" s="18"/>
      <c r="E15" s="24" t="s">
        <v>17</v>
      </c>
      <c r="F15" s="43">
        <f>103+78.5</f>
        <v>181.5</v>
      </c>
      <c r="G15" s="5" t="s">
        <v>8</v>
      </c>
      <c r="H15" s="6">
        <v>275000</v>
      </c>
      <c r="I15" s="26">
        <f>F15*H15</f>
        <v>49912500</v>
      </c>
      <c r="J15" s="11" t="s">
        <v>19</v>
      </c>
      <c r="K15" s="15" t="s">
        <v>113</v>
      </c>
      <c r="L15" s="59" t="s">
        <v>143</v>
      </c>
      <c r="M15" s="60" t="s">
        <v>144</v>
      </c>
      <c r="N15" s="13"/>
    </row>
    <row r="16" spans="1:14" ht="65.099999999999994" customHeight="1">
      <c r="A16" s="12">
        <f>SUM(A15+1)</f>
        <v>2</v>
      </c>
      <c r="B16" s="67">
        <v>1</v>
      </c>
      <c r="C16" s="10" t="s">
        <v>32</v>
      </c>
      <c r="D16" s="4"/>
      <c r="E16" s="8" t="s">
        <v>33</v>
      </c>
      <c r="F16" s="43">
        <v>49</v>
      </c>
      <c r="G16" s="5" t="s">
        <v>8</v>
      </c>
      <c r="H16" s="16">
        <v>308000</v>
      </c>
      <c r="I16" s="26">
        <f t="shared" ref="I16" si="0">H16*F16</f>
        <v>15092000</v>
      </c>
      <c r="J16" s="11" t="s">
        <v>31</v>
      </c>
      <c r="K16" s="15" t="s">
        <v>34</v>
      </c>
      <c r="L16" s="59" t="s">
        <v>143</v>
      </c>
      <c r="M16" s="60" t="s">
        <v>144</v>
      </c>
      <c r="N16" s="13"/>
    </row>
    <row r="17" spans="1:15" ht="65.099999999999994" customHeight="1">
      <c r="A17" s="12">
        <f t="shared" ref="A17:A55" si="1">SUM(A16+1)</f>
        <v>3</v>
      </c>
      <c r="B17" s="67">
        <v>1</v>
      </c>
      <c r="C17" s="10" t="s">
        <v>36</v>
      </c>
      <c r="D17" s="4"/>
      <c r="E17" s="8" t="s">
        <v>18</v>
      </c>
      <c r="F17" s="43">
        <v>9</v>
      </c>
      <c r="G17" s="5" t="s">
        <v>13</v>
      </c>
      <c r="H17" s="6">
        <v>2871000</v>
      </c>
      <c r="I17" s="26">
        <f t="shared" ref="I17" si="2">F17*H17</f>
        <v>25839000</v>
      </c>
      <c r="J17" s="11" t="s">
        <v>35</v>
      </c>
      <c r="K17" s="15" t="s">
        <v>37</v>
      </c>
      <c r="L17" s="59" t="s">
        <v>143</v>
      </c>
      <c r="M17" s="60" t="s">
        <v>144</v>
      </c>
    </row>
    <row r="18" spans="1:15" ht="65.099999999999994" customHeight="1">
      <c r="A18" s="12">
        <f t="shared" si="1"/>
        <v>4</v>
      </c>
      <c r="B18" s="67">
        <v>1</v>
      </c>
      <c r="C18" s="20" t="s">
        <v>120</v>
      </c>
      <c r="D18" s="18"/>
      <c r="E18" s="35" t="s">
        <v>121</v>
      </c>
      <c r="F18" s="43">
        <v>18</v>
      </c>
      <c r="G18" s="5" t="s">
        <v>8</v>
      </c>
      <c r="H18" s="16">
        <v>385000</v>
      </c>
      <c r="I18" s="34">
        <f t="shared" ref="I18:I24" si="3">F18*H18</f>
        <v>6930000</v>
      </c>
      <c r="J18" s="11" t="s">
        <v>38</v>
      </c>
      <c r="K18" s="15" t="s">
        <v>130</v>
      </c>
      <c r="L18" s="59" t="s">
        <v>143</v>
      </c>
      <c r="M18" s="60" t="s">
        <v>144</v>
      </c>
      <c r="N18" s="13"/>
    </row>
    <row r="19" spans="1:15" ht="65.099999999999994" customHeight="1">
      <c r="A19" s="12">
        <f t="shared" si="1"/>
        <v>5</v>
      </c>
      <c r="B19" s="67">
        <f t="shared" ref="B19" si="4">SUM(B18+1)</f>
        <v>2</v>
      </c>
      <c r="C19" s="10" t="s">
        <v>131</v>
      </c>
      <c r="D19" s="4"/>
      <c r="E19" s="8" t="s">
        <v>80</v>
      </c>
      <c r="F19" s="43">
        <v>4</v>
      </c>
      <c r="G19" s="5" t="s">
        <v>8</v>
      </c>
      <c r="H19" s="16">
        <v>3333000</v>
      </c>
      <c r="I19" s="26">
        <f t="shared" si="3"/>
        <v>13332000</v>
      </c>
      <c r="J19" s="11" t="s">
        <v>38</v>
      </c>
      <c r="K19" s="15" t="s">
        <v>130</v>
      </c>
      <c r="L19" s="59" t="s">
        <v>143</v>
      </c>
      <c r="M19" s="60" t="s">
        <v>144</v>
      </c>
      <c r="N19" s="13"/>
      <c r="O19" s="36"/>
    </row>
    <row r="20" spans="1:15" ht="65.099999999999994" customHeight="1">
      <c r="A20" s="12">
        <f t="shared" si="1"/>
        <v>6</v>
      </c>
      <c r="B20" s="67">
        <v>1</v>
      </c>
      <c r="C20" s="10" t="s">
        <v>114</v>
      </c>
      <c r="D20" s="4"/>
      <c r="E20" s="8" t="s">
        <v>14</v>
      </c>
      <c r="F20" s="43">
        <v>50.5</v>
      </c>
      <c r="G20" s="5" t="s">
        <v>8</v>
      </c>
      <c r="H20" s="16">
        <v>385000</v>
      </c>
      <c r="I20" s="26">
        <f t="shared" si="3"/>
        <v>19442500</v>
      </c>
      <c r="J20" s="11" t="s">
        <v>39</v>
      </c>
      <c r="K20" s="15" t="s">
        <v>115</v>
      </c>
      <c r="L20" s="59" t="s">
        <v>143</v>
      </c>
      <c r="M20" s="60" t="s">
        <v>144</v>
      </c>
      <c r="N20" s="13"/>
      <c r="O20" s="36"/>
    </row>
    <row r="21" spans="1:15" ht="65.099999999999994" customHeight="1">
      <c r="A21" s="12">
        <f t="shared" si="1"/>
        <v>7</v>
      </c>
      <c r="B21" s="67">
        <v>1</v>
      </c>
      <c r="C21" s="20" t="s">
        <v>120</v>
      </c>
      <c r="D21" s="18"/>
      <c r="E21" s="35" t="s">
        <v>121</v>
      </c>
      <c r="F21" s="43">
        <v>129</v>
      </c>
      <c r="G21" s="5" t="s">
        <v>8</v>
      </c>
      <c r="H21" s="16">
        <v>385000</v>
      </c>
      <c r="I21" s="34">
        <f t="shared" si="3"/>
        <v>49665000</v>
      </c>
      <c r="J21" s="11" t="s">
        <v>41</v>
      </c>
      <c r="K21" s="15" t="s">
        <v>113</v>
      </c>
      <c r="L21" s="59" t="s">
        <v>143</v>
      </c>
      <c r="M21" s="60" t="s">
        <v>144</v>
      </c>
      <c r="N21" s="13"/>
    </row>
    <row r="22" spans="1:15" ht="65.099999999999994" customHeight="1">
      <c r="A22" s="12">
        <f t="shared" si="1"/>
        <v>8</v>
      </c>
      <c r="B22" s="67">
        <v>1</v>
      </c>
      <c r="C22" s="20" t="s">
        <v>43</v>
      </c>
      <c r="D22" s="18"/>
      <c r="E22" s="17" t="s">
        <v>12</v>
      </c>
      <c r="F22" s="43">
        <v>26.5</v>
      </c>
      <c r="G22" s="5" t="s">
        <v>13</v>
      </c>
      <c r="H22" s="9">
        <v>935000</v>
      </c>
      <c r="I22" s="26">
        <f t="shared" si="3"/>
        <v>24777500</v>
      </c>
      <c r="J22" s="7" t="s">
        <v>42</v>
      </c>
      <c r="K22" s="12" t="s">
        <v>37</v>
      </c>
      <c r="L22" s="59" t="s">
        <v>143</v>
      </c>
      <c r="M22" s="60" t="s">
        <v>144</v>
      </c>
      <c r="N22" s="13"/>
    </row>
    <row r="23" spans="1:15" s="45" customFormat="1" ht="65.099999999999994" customHeight="1">
      <c r="A23" s="12">
        <f t="shared" si="1"/>
        <v>9</v>
      </c>
      <c r="B23" s="67">
        <v>1</v>
      </c>
      <c r="C23" s="53" t="s">
        <v>116</v>
      </c>
      <c r="D23" s="46"/>
      <c r="E23" s="8" t="s">
        <v>80</v>
      </c>
      <c r="F23" s="43">
        <v>10</v>
      </c>
      <c r="G23" s="5" t="s">
        <v>8</v>
      </c>
      <c r="H23" s="16">
        <v>3333000</v>
      </c>
      <c r="I23" s="26">
        <f t="shared" si="3"/>
        <v>33330000</v>
      </c>
      <c r="J23" s="7" t="s">
        <v>44</v>
      </c>
      <c r="K23" s="12" t="s">
        <v>117</v>
      </c>
      <c r="L23" s="59" t="s">
        <v>143</v>
      </c>
      <c r="M23" s="60" t="s">
        <v>144</v>
      </c>
      <c r="N23" s="47"/>
    </row>
    <row r="24" spans="1:15" ht="65.099999999999994" customHeight="1">
      <c r="A24" s="12">
        <f t="shared" si="1"/>
        <v>10</v>
      </c>
      <c r="B24" s="67">
        <v>1</v>
      </c>
      <c r="C24" s="10" t="s">
        <v>131</v>
      </c>
      <c r="D24" s="4"/>
      <c r="E24" s="8" t="s">
        <v>80</v>
      </c>
      <c r="F24" s="43">
        <v>3</v>
      </c>
      <c r="G24" s="5" t="s">
        <v>8</v>
      </c>
      <c r="H24" s="16">
        <v>3333000</v>
      </c>
      <c r="I24" s="26">
        <f t="shared" si="3"/>
        <v>9999000</v>
      </c>
      <c r="J24" s="11" t="s">
        <v>45</v>
      </c>
      <c r="K24" s="15" t="s">
        <v>137</v>
      </c>
      <c r="L24" s="59" t="s">
        <v>143</v>
      </c>
      <c r="M24" s="60" t="s">
        <v>144</v>
      </c>
      <c r="N24" s="13"/>
      <c r="O24" s="36"/>
    </row>
    <row r="25" spans="1:15" ht="65.099999999999994" customHeight="1">
      <c r="A25" s="12">
        <f t="shared" si="1"/>
        <v>11</v>
      </c>
      <c r="B25" s="67">
        <v>1</v>
      </c>
      <c r="C25" s="10" t="s">
        <v>47</v>
      </c>
      <c r="D25" s="22"/>
      <c r="E25" s="35" t="s">
        <v>141</v>
      </c>
      <c r="F25" s="44">
        <f>3*4</f>
        <v>12</v>
      </c>
      <c r="G25" s="37" t="s">
        <v>8</v>
      </c>
      <c r="H25" s="38">
        <v>1500000</v>
      </c>
      <c r="I25" s="34">
        <f t="shared" ref="I25" si="5">F25*H25</f>
        <v>18000000</v>
      </c>
      <c r="J25" s="11" t="s">
        <v>46</v>
      </c>
      <c r="K25" s="15" t="s">
        <v>48</v>
      </c>
      <c r="L25" s="59" t="s">
        <v>143</v>
      </c>
      <c r="M25" s="60" t="s">
        <v>144</v>
      </c>
      <c r="N25" s="13"/>
      <c r="O25" s="36"/>
    </row>
    <row r="26" spans="1:15" ht="65.099999999999994" customHeight="1">
      <c r="A26" s="12">
        <f t="shared" si="1"/>
        <v>12</v>
      </c>
      <c r="B26" s="67">
        <v>1</v>
      </c>
      <c r="C26" s="20" t="s">
        <v>50</v>
      </c>
      <c r="D26" s="18"/>
      <c r="E26" s="17" t="s">
        <v>51</v>
      </c>
      <c r="F26" s="43">
        <v>27</v>
      </c>
      <c r="G26" s="5" t="s">
        <v>13</v>
      </c>
      <c r="H26" s="9">
        <v>627000</v>
      </c>
      <c r="I26" s="26">
        <f>F26*H26</f>
        <v>16929000</v>
      </c>
      <c r="J26" s="11" t="s">
        <v>49</v>
      </c>
      <c r="K26" s="15" t="s">
        <v>52</v>
      </c>
      <c r="L26" s="59" t="s">
        <v>143</v>
      </c>
      <c r="M26" s="60" t="s">
        <v>144</v>
      </c>
      <c r="N26" s="13"/>
      <c r="O26" s="36"/>
    </row>
    <row r="27" spans="1:15" ht="65.099999999999994" customHeight="1">
      <c r="A27" s="12">
        <f t="shared" si="1"/>
        <v>13</v>
      </c>
      <c r="B27" s="67">
        <f t="shared" ref="B27:B28" si="6">SUM(B26+1)</f>
        <v>2</v>
      </c>
      <c r="C27" s="10" t="s">
        <v>53</v>
      </c>
      <c r="D27" s="4"/>
      <c r="E27" s="8" t="s">
        <v>14</v>
      </c>
      <c r="F27" s="43">
        <f>27*0.5</f>
        <v>13.5</v>
      </c>
      <c r="G27" s="5" t="s">
        <v>8</v>
      </c>
      <c r="H27" s="16">
        <v>385000</v>
      </c>
      <c r="I27" s="26">
        <f t="shared" ref="I27:I28" si="7">F27*H27</f>
        <v>5197500</v>
      </c>
      <c r="J27" s="11" t="s">
        <v>49</v>
      </c>
      <c r="K27" s="15" t="s">
        <v>52</v>
      </c>
      <c r="L27" s="59" t="s">
        <v>143</v>
      </c>
      <c r="M27" s="60" t="s">
        <v>144</v>
      </c>
      <c r="N27" s="13"/>
      <c r="O27" s="36"/>
    </row>
    <row r="28" spans="1:15" ht="65.099999999999994" customHeight="1">
      <c r="A28" s="12">
        <f t="shared" si="1"/>
        <v>14</v>
      </c>
      <c r="B28" s="67">
        <f t="shared" si="6"/>
        <v>3</v>
      </c>
      <c r="C28" s="10" t="s">
        <v>54</v>
      </c>
      <c r="D28" s="4"/>
      <c r="E28" s="35" t="s">
        <v>55</v>
      </c>
      <c r="F28" s="43">
        <f>1*2</f>
        <v>2</v>
      </c>
      <c r="G28" s="5" t="s">
        <v>8</v>
      </c>
      <c r="H28" s="16">
        <v>3300000</v>
      </c>
      <c r="I28" s="26">
        <f t="shared" si="7"/>
        <v>6600000</v>
      </c>
      <c r="J28" s="11" t="s">
        <v>49</v>
      </c>
      <c r="K28" s="15" t="s">
        <v>56</v>
      </c>
      <c r="L28" s="59" t="s">
        <v>143</v>
      </c>
      <c r="M28" s="60" t="s">
        <v>144</v>
      </c>
      <c r="N28" s="13"/>
      <c r="O28" s="36"/>
    </row>
    <row r="29" spans="1:15" ht="65.099999999999994" customHeight="1">
      <c r="A29" s="12">
        <f t="shared" si="1"/>
        <v>15</v>
      </c>
      <c r="B29" s="67">
        <v>1</v>
      </c>
      <c r="C29" s="10" t="s">
        <v>118</v>
      </c>
      <c r="D29" s="4"/>
      <c r="E29" s="8" t="s">
        <v>14</v>
      </c>
      <c r="F29" s="43">
        <v>63</v>
      </c>
      <c r="G29" s="5" t="s">
        <v>8</v>
      </c>
      <c r="H29" s="16">
        <v>385000</v>
      </c>
      <c r="I29" s="34">
        <f>F29*H29</f>
        <v>24255000</v>
      </c>
      <c r="J29" s="11" t="s">
        <v>57</v>
      </c>
      <c r="K29" s="15" t="s">
        <v>119</v>
      </c>
      <c r="L29" s="59" t="s">
        <v>143</v>
      </c>
      <c r="M29" s="60" t="s">
        <v>144</v>
      </c>
    </row>
    <row r="30" spans="1:15" ht="65.099999999999994" customHeight="1">
      <c r="A30" s="12">
        <f t="shared" si="1"/>
        <v>16</v>
      </c>
      <c r="B30" s="67">
        <v>1</v>
      </c>
      <c r="C30" s="20" t="s">
        <v>120</v>
      </c>
      <c r="D30" s="18"/>
      <c r="E30" s="35" t="s">
        <v>121</v>
      </c>
      <c r="F30" s="43">
        <v>81</v>
      </c>
      <c r="G30" s="5" t="s">
        <v>8</v>
      </c>
      <c r="H30" s="16">
        <v>385000</v>
      </c>
      <c r="I30" s="34">
        <f>F30*H30</f>
        <v>31185000</v>
      </c>
      <c r="J30" s="11" t="s">
        <v>58</v>
      </c>
      <c r="K30" s="15" t="s">
        <v>117</v>
      </c>
      <c r="L30" s="59" t="s">
        <v>143</v>
      </c>
      <c r="M30" s="60" t="s">
        <v>144</v>
      </c>
      <c r="N30" s="13"/>
    </row>
    <row r="31" spans="1:15" ht="65.099999999999994" customHeight="1">
      <c r="A31" s="12">
        <f t="shared" si="1"/>
        <v>17</v>
      </c>
      <c r="B31" s="67">
        <f>SUM(B30+1)</f>
        <v>2</v>
      </c>
      <c r="C31" s="21" t="s">
        <v>122</v>
      </c>
      <c r="D31" s="19"/>
      <c r="E31" s="35" t="s">
        <v>14</v>
      </c>
      <c r="F31" s="43">
        <v>35</v>
      </c>
      <c r="G31" s="5" t="s">
        <v>8</v>
      </c>
      <c r="H31" s="16">
        <v>385000</v>
      </c>
      <c r="I31" s="34">
        <f>F31*H31</f>
        <v>13475000</v>
      </c>
      <c r="J31" s="11" t="s">
        <v>58</v>
      </c>
      <c r="K31" s="15" t="s">
        <v>117</v>
      </c>
      <c r="L31" s="59" t="s">
        <v>143</v>
      </c>
      <c r="M31" s="60" t="s">
        <v>144</v>
      </c>
      <c r="N31" s="13"/>
    </row>
    <row r="32" spans="1:15" ht="65.099999999999994" customHeight="1">
      <c r="A32" s="12">
        <f t="shared" si="1"/>
        <v>18</v>
      </c>
      <c r="B32" s="67">
        <v>1</v>
      </c>
      <c r="C32" s="20" t="s">
        <v>138</v>
      </c>
      <c r="D32" s="18"/>
      <c r="E32" s="35" t="s">
        <v>139</v>
      </c>
      <c r="F32" s="43">
        <v>15</v>
      </c>
      <c r="G32" s="5" t="s">
        <v>13</v>
      </c>
      <c r="H32" s="16">
        <v>825000</v>
      </c>
      <c r="I32" s="26">
        <f>H32*F32</f>
        <v>12375000</v>
      </c>
      <c r="J32" s="11" t="s">
        <v>59</v>
      </c>
      <c r="K32" s="15" t="s">
        <v>140</v>
      </c>
      <c r="L32" s="59" t="s">
        <v>143</v>
      </c>
      <c r="M32" s="60" t="s">
        <v>144</v>
      </c>
      <c r="N32" s="13"/>
    </row>
    <row r="33" spans="1:15" ht="65.099999999999994" customHeight="1">
      <c r="A33" s="12">
        <f t="shared" si="1"/>
        <v>19</v>
      </c>
      <c r="B33" s="67">
        <v>1</v>
      </c>
      <c r="C33" s="10" t="s">
        <v>127</v>
      </c>
      <c r="D33" s="4"/>
      <c r="E33" s="35" t="s">
        <v>128</v>
      </c>
      <c r="F33" s="43">
        <v>35</v>
      </c>
      <c r="G33" s="5" t="s">
        <v>94</v>
      </c>
      <c r="H33" s="16">
        <v>488400</v>
      </c>
      <c r="I33" s="26">
        <f>F33*H33</f>
        <v>17094000</v>
      </c>
      <c r="J33" s="11" t="s">
        <v>60</v>
      </c>
      <c r="K33" s="15" t="s">
        <v>136</v>
      </c>
      <c r="L33" s="59" t="s">
        <v>143</v>
      </c>
      <c r="M33" s="60" t="s">
        <v>144</v>
      </c>
    </row>
    <row r="34" spans="1:15" ht="65.099999999999994" customHeight="1">
      <c r="A34" s="12">
        <f t="shared" si="1"/>
        <v>20</v>
      </c>
      <c r="B34" s="67">
        <f t="shared" ref="B34" si="8">SUM(B33+1)</f>
        <v>2</v>
      </c>
      <c r="C34" s="10" t="s">
        <v>112</v>
      </c>
      <c r="D34" s="4"/>
      <c r="E34" s="8" t="s">
        <v>14</v>
      </c>
      <c r="F34" s="43">
        <v>53</v>
      </c>
      <c r="G34" s="5" t="s">
        <v>8</v>
      </c>
      <c r="H34" s="16">
        <v>385000</v>
      </c>
      <c r="I34" s="26">
        <f>F34*H34</f>
        <v>20405000</v>
      </c>
      <c r="J34" s="11" t="s">
        <v>60</v>
      </c>
      <c r="K34" s="15" t="s">
        <v>129</v>
      </c>
      <c r="L34" s="59" t="s">
        <v>143</v>
      </c>
      <c r="M34" s="60" t="s">
        <v>144</v>
      </c>
      <c r="N34" s="13"/>
      <c r="O34" s="36"/>
    </row>
    <row r="35" spans="1:15" ht="65.099999999999994" customHeight="1">
      <c r="A35" s="12">
        <f t="shared" si="1"/>
        <v>21</v>
      </c>
      <c r="B35" s="67">
        <v>1</v>
      </c>
      <c r="C35" s="21" t="s">
        <v>123</v>
      </c>
      <c r="D35" s="19"/>
      <c r="E35" s="35" t="s">
        <v>14</v>
      </c>
      <c r="F35" s="43">
        <v>47</v>
      </c>
      <c r="G35" s="5" t="s">
        <v>8</v>
      </c>
      <c r="H35" s="16">
        <v>385000</v>
      </c>
      <c r="I35" s="34">
        <f>F35*H35</f>
        <v>18095000</v>
      </c>
      <c r="J35" s="11" t="s">
        <v>61</v>
      </c>
      <c r="K35" s="15" t="s">
        <v>124</v>
      </c>
      <c r="L35" s="59" t="s">
        <v>143</v>
      </c>
      <c r="M35" s="60" t="s">
        <v>144</v>
      </c>
      <c r="N35" s="13"/>
    </row>
    <row r="36" spans="1:15" ht="65.099999999999994" customHeight="1">
      <c r="A36" s="12">
        <f t="shared" si="1"/>
        <v>22</v>
      </c>
      <c r="B36" s="67">
        <v>1</v>
      </c>
      <c r="C36" s="20" t="s">
        <v>132</v>
      </c>
      <c r="D36" s="18"/>
      <c r="E36" s="35" t="s">
        <v>133</v>
      </c>
      <c r="F36" s="43">
        <v>6</v>
      </c>
      <c r="G36" s="5" t="s">
        <v>13</v>
      </c>
      <c r="H36" s="16">
        <v>2750000</v>
      </c>
      <c r="I36" s="26">
        <f>H36*F36</f>
        <v>16500000</v>
      </c>
      <c r="J36" s="11" t="s">
        <v>62</v>
      </c>
      <c r="K36" s="15" t="s">
        <v>134</v>
      </c>
      <c r="L36" s="59" t="s">
        <v>143</v>
      </c>
      <c r="M36" s="60" t="s">
        <v>144</v>
      </c>
      <c r="N36" s="13"/>
    </row>
    <row r="37" spans="1:15" ht="65.099999999999994" customHeight="1">
      <c r="A37" s="12">
        <f t="shared" si="1"/>
        <v>23</v>
      </c>
      <c r="B37" s="67">
        <f>SUM(B36+1)</f>
        <v>2</v>
      </c>
      <c r="C37" s="10" t="s">
        <v>131</v>
      </c>
      <c r="D37" s="4"/>
      <c r="E37" s="8" t="s">
        <v>80</v>
      </c>
      <c r="F37" s="43">
        <f>3*3</f>
        <v>9</v>
      </c>
      <c r="G37" s="5" t="s">
        <v>8</v>
      </c>
      <c r="H37" s="16">
        <v>3333000</v>
      </c>
      <c r="I37" s="26">
        <f t="shared" ref="I37:I45" si="9">F37*H37</f>
        <v>29997000</v>
      </c>
      <c r="J37" s="11" t="s">
        <v>62</v>
      </c>
      <c r="K37" s="15" t="s">
        <v>135</v>
      </c>
      <c r="L37" s="59" t="s">
        <v>143</v>
      </c>
      <c r="M37" s="60" t="s">
        <v>144</v>
      </c>
      <c r="N37" s="13"/>
      <c r="O37" s="36"/>
    </row>
    <row r="38" spans="1:15" ht="65.099999999999994" customHeight="1">
      <c r="A38" s="12">
        <f t="shared" si="1"/>
        <v>24</v>
      </c>
      <c r="B38" s="67">
        <v>1</v>
      </c>
      <c r="C38" s="10" t="s">
        <v>112</v>
      </c>
      <c r="D38" s="4"/>
      <c r="E38" s="35" t="s">
        <v>125</v>
      </c>
      <c r="F38" s="43">
        <v>69</v>
      </c>
      <c r="G38" s="5" t="s">
        <v>8</v>
      </c>
      <c r="H38" s="9">
        <v>380000</v>
      </c>
      <c r="I38" s="26">
        <f t="shared" si="9"/>
        <v>26220000</v>
      </c>
      <c r="J38" s="11" t="s">
        <v>63</v>
      </c>
      <c r="K38" s="15" t="s">
        <v>126</v>
      </c>
      <c r="L38" s="59" t="s">
        <v>143</v>
      </c>
      <c r="M38" s="60" t="s">
        <v>144</v>
      </c>
      <c r="N38" s="13"/>
      <c r="O38" s="36"/>
    </row>
    <row r="39" spans="1:15" ht="65.099999999999994" customHeight="1">
      <c r="A39" s="12">
        <f t="shared" si="1"/>
        <v>25</v>
      </c>
      <c r="B39" s="67">
        <v>1</v>
      </c>
      <c r="C39" s="20" t="s">
        <v>65</v>
      </c>
      <c r="D39" s="18"/>
      <c r="E39" s="35" t="s">
        <v>40</v>
      </c>
      <c r="F39" s="43">
        <v>1</v>
      </c>
      <c r="G39" s="5" t="s">
        <v>15</v>
      </c>
      <c r="H39" s="9">
        <v>8800000</v>
      </c>
      <c r="I39" s="26">
        <f t="shared" si="9"/>
        <v>8800000</v>
      </c>
      <c r="J39" s="11" t="s">
        <v>64</v>
      </c>
      <c r="K39" s="15" t="s">
        <v>66</v>
      </c>
      <c r="L39" s="59" t="s">
        <v>143</v>
      </c>
      <c r="M39" s="60" t="s">
        <v>144</v>
      </c>
      <c r="N39" s="13"/>
    </row>
    <row r="40" spans="1:15" ht="65.099999999999994" customHeight="1">
      <c r="A40" s="12">
        <f t="shared" si="1"/>
        <v>26</v>
      </c>
      <c r="B40" s="67">
        <f t="shared" ref="B40" si="10">SUM(B39+1)</f>
        <v>2</v>
      </c>
      <c r="C40" s="20" t="s">
        <v>67</v>
      </c>
      <c r="D40" s="18"/>
      <c r="E40" s="35" t="s">
        <v>40</v>
      </c>
      <c r="F40" s="43">
        <v>1</v>
      </c>
      <c r="G40" s="5" t="s">
        <v>15</v>
      </c>
      <c r="H40" s="9">
        <v>8800000</v>
      </c>
      <c r="I40" s="26">
        <f t="shared" si="9"/>
        <v>8800000</v>
      </c>
      <c r="J40" s="11" t="s">
        <v>64</v>
      </c>
      <c r="K40" s="15" t="s">
        <v>66</v>
      </c>
      <c r="L40" s="59" t="s">
        <v>143</v>
      </c>
      <c r="M40" s="60" t="s">
        <v>144</v>
      </c>
      <c r="N40" s="13"/>
    </row>
    <row r="41" spans="1:15" ht="65.099999999999994" customHeight="1">
      <c r="A41" s="12">
        <f t="shared" si="1"/>
        <v>27</v>
      </c>
      <c r="B41" s="67">
        <v>1</v>
      </c>
      <c r="C41" s="20" t="s">
        <v>69</v>
      </c>
      <c r="D41" s="18"/>
      <c r="E41" s="35" t="s">
        <v>55</v>
      </c>
      <c r="F41" s="43">
        <v>5</v>
      </c>
      <c r="G41" s="5" t="s">
        <v>8</v>
      </c>
      <c r="H41" s="9">
        <v>3300000</v>
      </c>
      <c r="I41" s="26">
        <f t="shared" si="9"/>
        <v>16500000</v>
      </c>
      <c r="J41" s="11" t="s">
        <v>68</v>
      </c>
      <c r="K41" s="15" t="s">
        <v>70</v>
      </c>
      <c r="L41" s="59" t="s">
        <v>143</v>
      </c>
      <c r="M41" s="60" t="s">
        <v>144</v>
      </c>
      <c r="N41" s="13"/>
    </row>
    <row r="42" spans="1:15" ht="65.099999999999994" customHeight="1">
      <c r="A42" s="12">
        <f t="shared" si="1"/>
        <v>28</v>
      </c>
      <c r="B42" s="67">
        <v>1</v>
      </c>
      <c r="C42" s="20" t="s">
        <v>72</v>
      </c>
      <c r="D42" s="18"/>
      <c r="E42" s="17" t="s">
        <v>12</v>
      </c>
      <c r="F42" s="43">
        <v>29</v>
      </c>
      <c r="G42" s="5" t="s">
        <v>13</v>
      </c>
      <c r="H42" s="9">
        <v>935000</v>
      </c>
      <c r="I42" s="26">
        <f t="shared" si="9"/>
        <v>27115000</v>
      </c>
      <c r="J42" s="11" t="s">
        <v>71</v>
      </c>
      <c r="K42" s="15" t="s">
        <v>73</v>
      </c>
      <c r="L42" s="59" t="s">
        <v>143</v>
      </c>
      <c r="M42" s="60" t="s">
        <v>144</v>
      </c>
      <c r="N42" s="13"/>
    </row>
    <row r="43" spans="1:15" ht="65.099999999999994" customHeight="1">
      <c r="A43" s="12">
        <f t="shared" si="1"/>
        <v>29</v>
      </c>
      <c r="B43" s="67">
        <v>1</v>
      </c>
      <c r="C43" s="10" t="s">
        <v>75</v>
      </c>
      <c r="D43" s="4"/>
      <c r="E43" s="35" t="s">
        <v>76</v>
      </c>
      <c r="F43" s="43">
        <v>1</v>
      </c>
      <c r="G43" s="26" t="s">
        <v>15</v>
      </c>
      <c r="H43" s="16">
        <v>16500000</v>
      </c>
      <c r="I43" s="26">
        <f t="shared" si="9"/>
        <v>16500000</v>
      </c>
      <c r="J43" s="11" t="s">
        <v>74</v>
      </c>
      <c r="K43" s="15" t="s">
        <v>77</v>
      </c>
      <c r="L43" s="59" t="s">
        <v>143</v>
      </c>
      <c r="M43" s="60" t="s">
        <v>144</v>
      </c>
      <c r="N43" s="13"/>
    </row>
    <row r="44" spans="1:15" s="45" customFormat="1" ht="65.099999999999994" customHeight="1">
      <c r="A44" s="12">
        <f t="shared" si="1"/>
        <v>30</v>
      </c>
      <c r="B44" s="67">
        <v>1</v>
      </c>
      <c r="C44" s="10" t="s">
        <v>79</v>
      </c>
      <c r="D44" s="46"/>
      <c r="E44" s="8" t="s">
        <v>80</v>
      </c>
      <c r="F44" s="43">
        <v>15</v>
      </c>
      <c r="G44" s="5" t="s">
        <v>8</v>
      </c>
      <c r="H44" s="16">
        <v>3333000</v>
      </c>
      <c r="I44" s="34">
        <f t="shared" si="9"/>
        <v>49995000</v>
      </c>
      <c r="J44" s="7" t="s">
        <v>78</v>
      </c>
      <c r="K44" s="4" t="s">
        <v>81</v>
      </c>
      <c r="L44" s="59" t="s">
        <v>143</v>
      </c>
      <c r="M44" s="60" t="s">
        <v>144</v>
      </c>
      <c r="N44" s="47"/>
    </row>
    <row r="45" spans="1:15" s="45" customFormat="1" ht="65.099999999999994" customHeight="1">
      <c r="A45" s="12">
        <f t="shared" si="1"/>
        <v>31</v>
      </c>
      <c r="B45" s="67">
        <v>1</v>
      </c>
      <c r="C45" s="10" t="s">
        <v>83</v>
      </c>
      <c r="D45" s="46"/>
      <c r="E45" s="8" t="s">
        <v>80</v>
      </c>
      <c r="F45" s="43">
        <v>4</v>
      </c>
      <c r="G45" s="5" t="s">
        <v>8</v>
      </c>
      <c r="H45" s="16">
        <v>3333000</v>
      </c>
      <c r="I45" s="34">
        <f t="shared" si="9"/>
        <v>13332000</v>
      </c>
      <c r="J45" s="7" t="s">
        <v>82</v>
      </c>
      <c r="K45" s="4" t="s">
        <v>84</v>
      </c>
      <c r="L45" s="59" t="s">
        <v>143</v>
      </c>
      <c r="M45" s="60" t="s">
        <v>144</v>
      </c>
      <c r="N45" s="47"/>
    </row>
    <row r="46" spans="1:15" ht="65.099999999999994" customHeight="1">
      <c r="A46" s="12">
        <f t="shared" si="1"/>
        <v>32</v>
      </c>
      <c r="B46" s="67">
        <v>1</v>
      </c>
      <c r="C46" s="10" t="s">
        <v>86</v>
      </c>
      <c r="D46" s="4"/>
      <c r="E46" s="35" t="s">
        <v>87</v>
      </c>
      <c r="F46" s="43">
        <v>43</v>
      </c>
      <c r="G46" s="5" t="s">
        <v>8</v>
      </c>
      <c r="H46" s="16">
        <v>550000</v>
      </c>
      <c r="I46" s="26">
        <f t="shared" ref="I46:I47" si="11">H46*F46</f>
        <v>23650000</v>
      </c>
      <c r="J46" s="7" t="s">
        <v>85</v>
      </c>
      <c r="K46" s="15" t="s">
        <v>88</v>
      </c>
      <c r="L46" s="59" t="s">
        <v>143</v>
      </c>
      <c r="M46" s="60" t="s">
        <v>144</v>
      </c>
      <c r="N46" s="13"/>
      <c r="O46" s="36"/>
    </row>
    <row r="47" spans="1:15" ht="65.099999999999994" customHeight="1">
      <c r="A47" s="12">
        <f t="shared" si="1"/>
        <v>33</v>
      </c>
      <c r="B47" s="67">
        <f t="shared" ref="B47" si="12">SUM(B46+1)</f>
        <v>2</v>
      </c>
      <c r="C47" s="10" t="s">
        <v>89</v>
      </c>
      <c r="D47" s="4"/>
      <c r="E47" s="35" t="s">
        <v>40</v>
      </c>
      <c r="F47" s="43">
        <v>1</v>
      </c>
      <c r="G47" s="5" t="s">
        <v>15</v>
      </c>
      <c r="H47" s="16">
        <v>8800000</v>
      </c>
      <c r="I47" s="26">
        <f t="shared" si="11"/>
        <v>8800000</v>
      </c>
      <c r="J47" s="7" t="s">
        <v>85</v>
      </c>
      <c r="K47" s="15" t="s">
        <v>88</v>
      </c>
      <c r="L47" s="59" t="s">
        <v>143</v>
      </c>
      <c r="M47" s="60" t="s">
        <v>144</v>
      </c>
      <c r="N47" s="13"/>
      <c r="O47" s="36"/>
    </row>
    <row r="48" spans="1:15" ht="65.099999999999994" customHeight="1">
      <c r="A48" s="12">
        <f t="shared" si="1"/>
        <v>34</v>
      </c>
      <c r="B48" s="67">
        <v>1</v>
      </c>
      <c r="C48" s="20" t="s">
        <v>72</v>
      </c>
      <c r="D48" s="18"/>
      <c r="E48" s="17" t="s">
        <v>12</v>
      </c>
      <c r="F48" s="43">
        <v>8</v>
      </c>
      <c r="G48" s="5" t="s">
        <v>13</v>
      </c>
      <c r="H48" s="9">
        <v>935000</v>
      </c>
      <c r="I48" s="26">
        <f t="shared" ref="I48" si="13">F48*H48</f>
        <v>7480000</v>
      </c>
      <c r="J48" s="11" t="s">
        <v>90</v>
      </c>
      <c r="K48" s="15" t="s">
        <v>91</v>
      </c>
      <c r="L48" s="59" t="s">
        <v>143</v>
      </c>
      <c r="M48" s="60" t="s">
        <v>144</v>
      </c>
      <c r="N48" s="13"/>
    </row>
    <row r="49" spans="1:19" ht="65.099999999999994" customHeight="1">
      <c r="A49" s="12">
        <f t="shared" si="1"/>
        <v>35</v>
      </c>
      <c r="B49" s="67">
        <f t="shared" ref="B49:B51" si="14">SUM(B48+1)</f>
        <v>2</v>
      </c>
      <c r="C49" s="20" t="s">
        <v>92</v>
      </c>
      <c r="D49" s="18"/>
      <c r="E49" s="35" t="s">
        <v>93</v>
      </c>
      <c r="F49" s="43">
        <v>4.5</v>
      </c>
      <c r="G49" s="5" t="s">
        <v>94</v>
      </c>
      <c r="H49" s="9">
        <v>1200000</v>
      </c>
      <c r="I49" s="26">
        <f>F49*H49</f>
        <v>5400000</v>
      </c>
      <c r="J49" s="11" t="s">
        <v>90</v>
      </c>
      <c r="K49" s="15" t="s">
        <v>95</v>
      </c>
      <c r="L49" s="59" t="s">
        <v>143</v>
      </c>
      <c r="M49" s="60" t="s">
        <v>144</v>
      </c>
      <c r="N49" s="13"/>
    </row>
    <row r="50" spans="1:19" ht="65.099999999999994" customHeight="1">
      <c r="A50" s="12">
        <f t="shared" si="1"/>
        <v>36</v>
      </c>
      <c r="B50" s="67">
        <f t="shared" si="14"/>
        <v>3</v>
      </c>
      <c r="C50" s="10" t="s">
        <v>96</v>
      </c>
      <c r="D50" s="4"/>
      <c r="E50" s="35" t="s">
        <v>97</v>
      </c>
      <c r="F50" s="43">
        <v>1.8</v>
      </c>
      <c r="G50" s="5" t="s">
        <v>8</v>
      </c>
      <c r="H50" s="6">
        <v>2535500</v>
      </c>
      <c r="I50" s="26">
        <f>F50*H50</f>
        <v>4563900</v>
      </c>
      <c r="J50" s="11" t="s">
        <v>90</v>
      </c>
      <c r="K50" s="15" t="s">
        <v>95</v>
      </c>
      <c r="L50" s="59" t="s">
        <v>143</v>
      </c>
      <c r="M50" s="60" t="s">
        <v>144</v>
      </c>
      <c r="N50" s="13"/>
    </row>
    <row r="51" spans="1:19" ht="65.099999999999994" customHeight="1">
      <c r="A51" s="12">
        <f t="shared" si="1"/>
        <v>37</v>
      </c>
      <c r="B51" s="67">
        <f t="shared" si="14"/>
        <v>4</v>
      </c>
      <c r="C51" s="10" t="s">
        <v>99</v>
      </c>
      <c r="D51" s="4"/>
      <c r="E51" s="35" t="s">
        <v>40</v>
      </c>
      <c r="F51" s="43">
        <v>1</v>
      </c>
      <c r="G51" s="5" t="s">
        <v>15</v>
      </c>
      <c r="H51" s="16">
        <v>8800000</v>
      </c>
      <c r="I51" s="26">
        <f t="shared" ref="I51" si="15">H51*F51</f>
        <v>8800000</v>
      </c>
      <c r="J51" s="11" t="s">
        <v>90</v>
      </c>
      <c r="K51" s="15" t="s">
        <v>98</v>
      </c>
      <c r="L51" s="59" t="s">
        <v>143</v>
      </c>
      <c r="M51" s="60" t="s">
        <v>144</v>
      </c>
      <c r="N51" s="13"/>
    </row>
    <row r="52" spans="1:19" ht="65.099999999999994" customHeight="1">
      <c r="A52" s="12">
        <f t="shared" si="1"/>
        <v>38</v>
      </c>
      <c r="B52" s="67">
        <v>1</v>
      </c>
      <c r="C52" s="10" t="s">
        <v>101</v>
      </c>
      <c r="D52" s="4"/>
      <c r="E52" s="8" t="s">
        <v>80</v>
      </c>
      <c r="F52" s="43">
        <v>15</v>
      </c>
      <c r="G52" s="5" t="s">
        <v>8</v>
      </c>
      <c r="H52" s="16">
        <v>3333000</v>
      </c>
      <c r="I52" s="26">
        <f>F52*H52</f>
        <v>49995000</v>
      </c>
      <c r="J52" s="11" t="s">
        <v>100</v>
      </c>
      <c r="K52" s="15" t="s">
        <v>102</v>
      </c>
      <c r="L52" s="59" t="s">
        <v>143</v>
      </c>
      <c r="M52" s="60" t="s">
        <v>144</v>
      </c>
      <c r="N52" s="13"/>
      <c r="O52" s="36"/>
      <c r="S52" s="1">
        <v>1</v>
      </c>
    </row>
    <row r="53" spans="1:19" ht="65.099999999999994" customHeight="1">
      <c r="A53" s="12">
        <f t="shared" si="1"/>
        <v>39</v>
      </c>
      <c r="B53" s="67">
        <v>1</v>
      </c>
      <c r="C53" s="10" t="s">
        <v>106</v>
      </c>
      <c r="D53" s="4"/>
      <c r="E53" s="35" t="s">
        <v>107</v>
      </c>
      <c r="F53" s="43">
        <v>46.5</v>
      </c>
      <c r="G53" s="5" t="s">
        <v>8</v>
      </c>
      <c r="H53" s="9">
        <v>1072500</v>
      </c>
      <c r="I53" s="26">
        <f>F53*H53</f>
        <v>49871250</v>
      </c>
      <c r="J53" s="11" t="s">
        <v>105</v>
      </c>
      <c r="K53" s="15" t="s">
        <v>108</v>
      </c>
      <c r="L53" s="59" t="s">
        <v>143</v>
      </c>
      <c r="M53" s="60" t="s">
        <v>144</v>
      </c>
      <c r="N53" s="13"/>
      <c r="O53" s="36"/>
    </row>
    <row r="54" spans="1:19" ht="65.099999999999994" customHeight="1">
      <c r="A54" s="12">
        <f t="shared" si="1"/>
        <v>40</v>
      </c>
      <c r="B54" s="67">
        <v>1</v>
      </c>
      <c r="C54" s="20" t="s">
        <v>103</v>
      </c>
      <c r="D54" s="18"/>
      <c r="E54" s="25" t="s">
        <v>104</v>
      </c>
      <c r="F54" s="43">
        <v>31</v>
      </c>
      <c r="G54" s="5" t="s">
        <v>94</v>
      </c>
      <c r="H54" s="9">
        <v>1400000</v>
      </c>
      <c r="I54" s="26">
        <f>F54*H54</f>
        <v>43400000</v>
      </c>
      <c r="J54" s="11" t="s">
        <v>109</v>
      </c>
      <c r="K54" s="15" t="s">
        <v>110</v>
      </c>
      <c r="L54" s="59" t="s">
        <v>143</v>
      </c>
      <c r="M54" s="60" t="s">
        <v>144</v>
      </c>
      <c r="N54" s="13"/>
    </row>
    <row r="55" spans="1:19" ht="65.099999999999994" customHeight="1">
      <c r="A55" s="12">
        <f t="shared" si="1"/>
        <v>41</v>
      </c>
      <c r="B55" s="67">
        <f t="shared" ref="B55" si="16">SUM(B54+1)</f>
        <v>2</v>
      </c>
      <c r="C55" s="10" t="s">
        <v>96</v>
      </c>
      <c r="D55" s="4"/>
      <c r="E55" s="35" t="s">
        <v>97</v>
      </c>
      <c r="F55" s="43">
        <v>2.6</v>
      </c>
      <c r="G55" s="5" t="s">
        <v>8</v>
      </c>
      <c r="H55" s="6">
        <v>2535500</v>
      </c>
      <c r="I55" s="26">
        <f>F55*H55</f>
        <v>6592300</v>
      </c>
      <c r="J55" s="11" t="s">
        <v>109</v>
      </c>
      <c r="K55" s="15" t="s">
        <v>111</v>
      </c>
      <c r="L55" s="59" t="s">
        <v>143</v>
      </c>
      <c r="M55" s="60" t="s">
        <v>144</v>
      </c>
      <c r="N55" s="13"/>
    </row>
    <row r="56" spans="1:19" ht="12.6" customHeight="1">
      <c r="C56" s="1"/>
      <c r="D56" s="1"/>
      <c r="E56" s="1"/>
      <c r="G56" s="80"/>
      <c r="H56" s="81"/>
      <c r="I56" s="63"/>
      <c r="J56" s="1"/>
      <c r="K56" s="1"/>
      <c r="M56" s="1"/>
    </row>
    <row r="57" spans="1:19" s="14" customFormat="1" ht="12" customHeight="1">
      <c r="A57" s="57"/>
      <c r="B57" s="68"/>
      <c r="D57" s="39"/>
      <c r="E57" s="39"/>
      <c r="F57" s="48"/>
      <c r="G57" s="62"/>
      <c r="H57" s="62"/>
      <c r="I57" s="63"/>
    </row>
    <row r="58" spans="1:19" s="14" customFormat="1" ht="12" customHeight="1">
      <c r="A58" s="57"/>
      <c r="B58" s="40"/>
      <c r="C58" s="41"/>
      <c r="F58" s="49"/>
      <c r="G58" s="64"/>
      <c r="H58" s="64"/>
      <c r="I58" s="63"/>
    </row>
    <row r="59" spans="1:19" s="14" customFormat="1" ht="12" customHeight="1">
      <c r="A59" s="57"/>
      <c r="B59" s="40"/>
      <c r="C59" s="41"/>
      <c r="F59" s="50"/>
      <c r="G59" s="64"/>
      <c r="H59" s="64"/>
      <c r="I59" s="64"/>
    </row>
    <row r="60" spans="1:19" s="14" customFormat="1" ht="12" customHeight="1">
      <c r="A60" s="57"/>
      <c r="B60" s="40"/>
      <c r="C60" s="41"/>
      <c r="F60" s="51"/>
    </row>
    <row r="61" spans="1:19" s="14" customFormat="1" ht="12" customHeight="1">
      <c r="A61" s="57"/>
      <c r="B61" s="40"/>
      <c r="C61" s="41"/>
      <c r="F61" s="51"/>
    </row>
    <row r="62" spans="1:19" s="14" customFormat="1" ht="12" customHeight="1">
      <c r="A62" s="57"/>
      <c r="B62" s="40"/>
      <c r="C62" s="41"/>
      <c r="F62" s="51"/>
      <c r="J62" s="42"/>
      <c r="K62" s="42"/>
      <c r="L62" s="42"/>
    </row>
    <row r="63" spans="1:19" s="14" customFormat="1" ht="12" customHeight="1">
      <c r="A63" s="57"/>
      <c r="B63" s="40"/>
      <c r="C63" s="41"/>
      <c r="F63" s="51"/>
      <c r="L63" s="42"/>
    </row>
    <row r="64" spans="1:19" s="14" customFormat="1" ht="12" customHeight="1">
      <c r="A64" s="57"/>
      <c r="B64" s="40"/>
      <c r="C64" s="41"/>
      <c r="F64" s="51"/>
      <c r="L64" s="42"/>
    </row>
    <row r="65" spans="1:12" s="14" customFormat="1" ht="12" customHeight="1">
      <c r="A65" s="57"/>
      <c r="B65" s="40"/>
      <c r="C65" s="41"/>
      <c r="F65" s="51"/>
      <c r="L65" s="42"/>
    </row>
    <row r="66" spans="1:12" s="14" customFormat="1" ht="12" customHeight="1">
      <c r="A66" s="57"/>
      <c r="B66" s="40"/>
      <c r="C66" s="41"/>
      <c r="F66" s="51"/>
    </row>
    <row r="67" spans="1:12" s="14" customFormat="1" ht="12" customHeight="1">
      <c r="A67" s="57"/>
      <c r="B67" s="40"/>
      <c r="C67" s="41"/>
      <c r="F67" s="51"/>
    </row>
  </sheetData>
  <mergeCells count="15">
    <mergeCell ref="M13:M14"/>
    <mergeCell ref="K13:K14"/>
    <mergeCell ref="G56:H56"/>
    <mergeCell ref="A3:L3"/>
    <mergeCell ref="A4:L4"/>
    <mergeCell ref="B13:B14"/>
    <mergeCell ref="C13:D14"/>
    <mergeCell ref="E13:E14"/>
    <mergeCell ref="F13:F14"/>
    <mergeCell ref="G13:G14"/>
    <mergeCell ref="H13:H14"/>
    <mergeCell ref="I13:I14"/>
    <mergeCell ref="J13:J14"/>
    <mergeCell ref="L13:L14"/>
    <mergeCell ref="A13:A14"/>
  </mergeCells>
  <printOptions horizontalCentered="1"/>
  <pageMargins left="0.19685039370078741" right="0" top="0.74803149606299213" bottom="0.35433070866141736" header="0.31496062992125984" footer="0.31496062992125984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Fisik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Kel-Sumbersari</dc:creator>
  <cp:lastModifiedBy>W I N D O W S</cp:lastModifiedBy>
  <cp:lastPrinted>2026-01-29T04:17:01Z</cp:lastPrinted>
  <dcterms:created xsi:type="dcterms:W3CDTF">2013-01-16T03:10:20Z</dcterms:created>
  <dcterms:modified xsi:type="dcterms:W3CDTF">2026-02-05T08:23:07Z</dcterms:modified>
</cp:coreProperties>
</file>