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\LPPD\DATA DASAR\"/>
    </mc:Choice>
  </mc:AlternateContent>
  <bookViews>
    <workbookView xWindow="-105" yWindow="-105" windowWidth="19425" windowHeight="11505" tabRatio="822" activeTab="3"/>
  </bookViews>
  <sheets>
    <sheet name="Form Responses 1" sheetId="1" r:id="rId1"/>
    <sheet name="SD" sheetId="2" r:id="rId2"/>
    <sheet name="MI" sheetId="3" r:id="rId3"/>
    <sheet name="ISI GANDA" sheetId="4" r:id="rId4"/>
    <sheet name="Data Siswa SD " sheetId="5" r:id="rId5"/>
    <sheet name="Data Siswa MI" sheetId="7" r:id="rId6"/>
    <sheet name="Data Siswa SMP" sheetId="8" r:id="rId7"/>
    <sheet name="SM PK" sheetId="9" r:id="rId8"/>
  </sheets>
  <definedNames>
    <definedName name="_xlnm.Print_Titles" localSheetId="5">'Data Siswa MI'!$11:$11</definedName>
    <definedName name="_xlnm.Print_Titles" localSheetId="4">'Data Siswa SD '!$11:$12</definedName>
    <definedName name="_xlnm.Print_Titles" localSheetId="6">'Data Siswa SMP'!$11:$12</definedName>
    <definedName name="_xlnm.Print_Titles" localSheetId="7">'SM PK'!$11:$11</definedName>
  </definedNames>
  <calcPr calcId="181029"/>
</workbook>
</file>

<file path=xl/calcChain.xml><?xml version="1.0" encoding="utf-8"?>
<calcChain xmlns="http://schemas.openxmlformats.org/spreadsheetml/2006/main">
  <c r="E136" i="9" l="1"/>
  <c r="D136" i="9"/>
  <c r="E126" i="8"/>
  <c r="F126" i="8"/>
  <c r="G126" i="8"/>
  <c r="D126" i="8"/>
  <c r="D296" i="5" l="1"/>
  <c r="E296" i="5"/>
  <c r="F296" i="5"/>
  <c r="C296" i="5"/>
  <c r="N307" i="2"/>
  <c r="N305" i="2"/>
  <c r="W67" i="3" l="1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X59" i="3"/>
  <c r="W59" i="3"/>
  <c r="V59" i="3"/>
  <c r="U59" i="3"/>
  <c r="T59" i="3"/>
  <c r="S59" i="3"/>
  <c r="R59" i="3"/>
  <c r="Q59" i="3"/>
  <c r="P59" i="3"/>
  <c r="Z59" i="3" s="1"/>
  <c r="O59" i="3"/>
  <c r="N59" i="3"/>
  <c r="M59" i="3"/>
  <c r="L59" i="3"/>
  <c r="Y59" i="3" s="1"/>
  <c r="K59" i="3"/>
  <c r="J59" i="3"/>
  <c r="I59" i="3"/>
  <c r="AA59" i="3" s="1"/>
  <c r="X58" i="3"/>
  <c r="W58" i="3"/>
  <c r="V58" i="3"/>
  <c r="U58" i="3"/>
  <c r="T58" i="3"/>
  <c r="S58" i="3"/>
  <c r="R58" i="3"/>
  <c r="Q58" i="3"/>
  <c r="P58" i="3"/>
  <c r="Z58" i="3" s="1"/>
  <c r="O58" i="3"/>
  <c r="N58" i="3"/>
  <c r="M58" i="3"/>
  <c r="L58" i="3"/>
  <c r="Y58" i="3" s="1"/>
  <c r="K58" i="3"/>
  <c r="J58" i="3"/>
  <c r="I58" i="3"/>
  <c r="AA58" i="3" s="1"/>
  <c r="AA57" i="3"/>
  <c r="Z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Y57" i="3" s="1"/>
  <c r="K57" i="3"/>
  <c r="J57" i="3"/>
  <c r="I57" i="3"/>
  <c r="X56" i="3"/>
  <c r="W56" i="3"/>
  <c r="V56" i="3"/>
  <c r="U56" i="3"/>
  <c r="T56" i="3"/>
  <c r="S56" i="3"/>
  <c r="R56" i="3"/>
  <c r="Q56" i="3"/>
  <c r="P56" i="3"/>
  <c r="Z56" i="3" s="1"/>
  <c r="O56" i="3"/>
  <c r="N56" i="3"/>
  <c r="M56" i="3"/>
  <c r="L56" i="3"/>
  <c r="Y56" i="3" s="1"/>
  <c r="K56" i="3"/>
  <c r="J56" i="3"/>
  <c r="I56" i="3"/>
  <c r="AA56" i="3" s="1"/>
  <c r="X55" i="3"/>
  <c r="W55" i="3"/>
  <c r="V55" i="3"/>
  <c r="U55" i="3"/>
  <c r="T55" i="3"/>
  <c r="S55" i="3"/>
  <c r="R55" i="3"/>
  <c r="Q55" i="3"/>
  <c r="Z55" i="3" s="1"/>
  <c r="P55" i="3"/>
  <c r="O55" i="3"/>
  <c r="N55" i="3"/>
  <c r="M55" i="3"/>
  <c r="L55" i="3"/>
  <c r="Y55" i="3" s="1"/>
  <c r="K55" i="3"/>
  <c r="J55" i="3"/>
  <c r="I55" i="3"/>
  <c r="X54" i="3"/>
  <c r="W54" i="3"/>
  <c r="V54" i="3"/>
  <c r="U54" i="3"/>
  <c r="T54" i="3"/>
  <c r="S54" i="3"/>
  <c r="Z54" i="3" s="1"/>
  <c r="R54" i="3"/>
  <c r="Q54" i="3"/>
  <c r="P54" i="3"/>
  <c r="O54" i="3"/>
  <c r="N54" i="3"/>
  <c r="M54" i="3"/>
  <c r="L54" i="3"/>
  <c r="Y54" i="3" s="1"/>
  <c r="K54" i="3"/>
  <c r="J54" i="3"/>
  <c r="I54" i="3"/>
  <c r="AA54" i="3" s="1"/>
  <c r="X53" i="3"/>
  <c r="W53" i="3"/>
  <c r="V53" i="3"/>
  <c r="U53" i="3"/>
  <c r="T53" i="3"/>
  <c r="S53" i="3"/>
  <c r="R53" i="3"/>
  <c r="Q53" i="3"/>
  <c r="P53" i="3"/>
  <c r="Z53" i="3" s="1"/>
  <c r="O53" i="3"/>
  <c r="N53" i="3"/>
  <c r="M53" i="3"/>
  <c r="L53" i="3"/>
  <c r="Y53" i="3" s="1"/>
  <c r="K53" i="3"/>
  <c r="J53" i="3"/>
  <c r="I53" i="3"/>
  <c r="AA53" i="3" s="1"/>
  <c r="Z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Y52" i="3" s="1"/>
  <c r="K52" i="3"/>
  <c r="J52" i="3"/>
  <c r="I52" i="3"/>
  <c r="AA52" i="3" s="1"/>
  <c r="X51" i="3"/>
  <c r="W51" i="3"/>
  <c r="V51" i="3"/>
  <c r="U51" i="3"/>
  <c r="T51" i="3"/>
  <c r="S51" i="3"/>
  <c r="R51" i="3"/>
  <c r="Q51" i="3"/>
  <c r="P51" i="3"/>
  <c r="Z51" i="3" s="1"/>
  <c r="O51" i="3"/>
  <c r="N51" i="3"/>
  <c r="M51" i="3"/>
  <c r="L51" i="3"/>
  <c r="Y51" i="3" s="1"/>
  <c r="K51" i="3"/>
  <c r="J51" i="3"/>
  <c r="I51" i="3"/>
  <c r="AA51" i="3" s="1"/>
  <c r="X50" i="3"/>
  <c r="W50" i="3"/>
  <c r="V50" i="3"/>
  <c r="U50" i="3"/>
  <c r="T50" i="3"/>
  <c r="S50" i="3"/>
  <c r="R50" i="3"/>
  <c r="Q50" i="3"/>
  <c r="P50" i="3"/>
  <c r="Z50" i="3" s="1"/>
  <c r="O50" i="3"/>
  <c r="N50" i="3"/>
  <c r="M50" i="3"/>
  <c r="L50" i="3"/>
  <c r="Y50" i="3" s="1"/>
  <c r="K50" i="3"/>
  <c r="J50" i="3"/>
  <c r="I50" i="3"/>
  <c r="X49" i="3"/>
  <c r="W49" i="3"/>
  <c r="V49" i="3"/>
  <c r="U49" i="3"/>
  <c r="T49" i="3"/>
  <c r="S49" i="3"/>
  <c r="Z49" i="3" s="1"/>
  <c r="R49" i="3"/>
  <c r="Q49" i="3"/>
  <c r="P49" i="3"/>
  <c r="O49" i="3"/>
  <c r="N49" i="3"/>
  <c r="M49" i="3"/>
  <c r="L49" i="3"/>
  <c r="Y49" i="3" s="1"/>
  <c r="K49" i="3"/>
  <c r="J49" i="3"/>
  <c r="I49" i="3"/>
  <c r="AA49" i="3" s="1"/>
  <c r="AA48" i="3"/>
  <c r="X48" i="3"/>
  <c r="W48" i="3"/>
  <c r="V48" i="3"/>
  <c r="U48" i="3"/>
  <c r="T48" i="3"/>
  <c r="S48" i="3"/>
  <c r="R48" i="3"/>
  <c r="Z48" i="3" s="1"/>
  <c r="Q48" i="3"/>
  <c r="P48" i="3"/>
  <c r="O48" i="3"/>
  <c r="N48" i="3"/>
  <c r="M48" i="3"/>
  <c r="L48" i="3"/>
  <c r="Y48" i="3" s="1"/>
  <c r="K48" i="3"/>
  <c r="J48" i="3"/>
  <c r="I48" i="3"/>
  <c r="X47" i="3"/>
  <c r="W47" i="3"/>
  <c r="V47" i="3"/>
  <c r="U47" i="3"/>
  <c r="T47" i="3"/>
  <c r="S47" i="3"/>
  <c r="R47" i="3"/>
  <c r="Q47" i="3"/>
  <c r="P47" i="3"/>
  <c r="Z47" i="3" s="1"/>
  <c r="O47" i="3"/>
  <c r="N47" i="3"/>
  <c r="M47" i="3"/>
  <c r="L47" i="3"/>
  <c r="Y47" i="3" s="1"/>
  <c r="K47" i="3"/>
  <c r="J47" i="3"/>
  <c r="I47" i="3"/>
  <c r="AA47" i="3" s="1"/>
  <c r="Z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Y46" i="3" s="1"/>
  <c r="K46" i="3"/>
  <c r="J46" i="3"/>
  <c r="I46" i="3"/>
  <c r="X45" i="3"/>
  <c r="W45" i="3"/>
  <c r="V45" i="3"/>
  <c r="U45" i="3"/>
  <c r="T45" i="3"/>
  <c r="S45" i="3"/>
  <c r="R45" i="3"/>
  <c r="Q45" i="3"/>
  <c r="P45" i="3"/>
  <c r="Z45" i="3" s="1"/>
  <c r="O45" i="3"/>
  <c r="N45" i="3"/>
  <c r="M45" i="3"/>
  <c r="L45" i="3"/>
  <c r="Y45" i="3" s="1"/>
  <c r="K45" i="3"/>
  <c r="J45" i="3"/>
  <c r="I45" i="3"/>
  <c r="AA45" i="3" s="1"/>
  <c r="AA44" i="3"/>
  <c r="Z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X43" i="3"/>
  <c r="W43" i="3"/>
  <c r="V43" i="3"/>
  <c r="U43" i="3"/>
  <c r="T43" i="3"/>
  <c r="S43" i="3"/>
  <c r="R43" i="3"/>
  <c r="Q43" i="3"/>
  <c r="P43" i="3"/>
  <c r="Z43" i="3" s="1"/>
  <c r="O43" i="3"/>
  <c r="N43" i="3"/>
  <c r="M43" i="3"/>
  <c r="L43" i="3"/>
  <c r="Y43" i="3" s="1"/>
  <c r="K43" i="3"/>
  <c r="J43" i="3"/>
  <c r="I43" i="3"/>
  <c r="AA43" i="3" s="1"/>
  <c r="X42" i="3"/>
  <c r="W42" i="3"/>
  <c r="V42" i="3"/>
  <c r="U42" i="3"/>
  <c r="T42" i="3"/>
  <c r="S42" i="3"/>
  <c r="R42" i="3"/>
  <c r="Q42" i="3"/>
  <c r="P42" i="3"/>
  <c r="Z42" i="3" s="1"/>
  <c r="O42" i="3"/>
  <c r="N42" i="3"/>
  <c r="M42" i="3"/>
  <c r="L42" i="3"/>
  <c r="K42" i="3"/>
  <c r="J42" i="3"/>
  <c r="I42" i="3"/>
  <c r="Z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Y41" i="3" s="1"/>
  <c r="K41" i="3"/>
  <c r="J41" i="3"/>
  <c r="I41" i="3"/>
  <c r="AA41" i="3" s="1"/>
  <c r="X40" i="3"/>
  <c r="W40" i="3"/>
  <c r="V40" i="3"/>
  <c r="U40" i="3"/>
  <c r="T40" i="3"/>
  <c r="S40" i="3"/>
  <c r="R40" i="3"/>
  <c r="Z40" i="3" s="1"/>
  <c r="Q40" i="3"/>
  <c r="P40" i="3"/>
  <c r="O40" i="3"/>
  <c r="Y40" i="3" s="1"/>
  <c r="N40" i="3"/>
  <c r="M40" i="3"/>
  <c r="L40" i="3"/>
  <c r="K40" i="3"/>
  <c r="J40" i="3"/>
  <c r="I40" i="3"/>
  <c r="AA40" i="3" s="1"/>
  <c r="AA39" i="3"/>
  <c r="Z39" i="3"/>
  <c r="X39" i="3"/>
  <c r="W39" i="3"/>
  <c r="V39" i="3"/>
  <c r="U39" i="3"/>
  <c r="T39" i="3"/>
  <c r="S39" i="3"/>
  <c r="R39" i="3"/>
  <c r="Q39" i="3"/>
  <c r="P39" i="3"/>
  <c r="O39" i="3"/>
  <c r="N39" i="3"/>
  <c r="M39" i="3"/>
  <c r="Y39" i="3" s="1"/>
  <c r="L39" i="3"/>
  <c r="K39" i="3"/>
  <c r="J39" i="3"/>
  <c r="I39" i="3"/>
  <c r="X38" i="3"/>
  <c r="W38" i="3"/>
  <c r="V38" i="3"/>
  <c r="U38" i="3"/>
  <c r="T38" i="3"/>
  <c r="S38" i="3"/>
  <c r="R38" i="3"/>
  <c r="Q38" i="3"/>
  <c r="P38" i="3"/>
  <c r="Z38" i="3" s="1"/>
  <c r="O38" i="3"/>
  <c r="Y38" i="3" s="1"/>
  <c r="N38" i="3"/>
  <c r="M38" i="3"/>
  <c r="L38" i="3"/>
  <c r="K38" i="3"/>
  <c r="J38" i="3"/>
  <c r="I38" i="3"/>
  <c r="AA38" i="3" s="1"/>
  <c r="AA37" i="3"/>
  <c r="X37" i="3"/>
  <c r="W37" i="3"/>
  <c r="V37" i="3"/>
  <c r="U37" i="3"/>
  <c r="T37" i="3"/>
  <c r="S37" i="3"/>
  <c r="R37" i="3"/>
  <c r="Q37" i="3"/>
  <c r="P37" i="3"/>
  <c r="Z37" i="3" s="1"/>
  <c r="O37" i="3"/>
  <c r="N37" i="3"/>
  <c r="M37" i="3"/>
  <c r="L37" i="3"/>
  <c r="K37" i="3"/>
  <c r="J37" i="3"/>
  <c r="I37" i="3"/>
  <c r="X36" i="3"/>
  <c r="W36" i="3"/>
  <c r="V36" i="3"/>
  <c r="U36" i="3"/>
  <c r="T36" i="3"/>
  <c r="S36" i="3"/>
  <c r="R36" i="3"/>
  <c r="Q36" i="3"/>
  <c r="P36" i="3"/>
  <c r="Z36" i="3" s="1"/>
  <c r="O36" i="3"/>
  <c r="N36" i="3"/>
  <c r="M36" i="3"/>
  <c r="L36" i="3"/>
  <c r="Y36" i="3" s="1"/>
  <c r="K36" i="3"/>
  <c r="J36" i="3"/>
  <c r="I36" i="3"/>
  <c r="AA36" i="3" s="1"/>
  <c r="X35" i="3"/>
  <c r="W35" i="3"/>
  <c r="V35" i="3"/>
  <c r="U35" i="3"/>
  <c r="T35" i="3"/>
  <c r="S35" i="3"/>
  <c r="R35" i="3"/>
  <c r="Q35" i="3"/>
  <c r="Z35" i="3" s="1"/>
  <c r="P35" i="3"/>
  <c r="O35" i="3"/>
  <c r="N35" i="3"/>
  <c r="M35" i="3"/>
  <c r="L35" i="3"/>
  <c r="AA35" i="3" s="1"/>
  <c r="K35" i="3"/>
  <c r="J35" i="3"/>
  <c r="I35" i="3"/>
  <c r="Z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Y34" i="3" s="1"/>
  <c r="K34" i="3"/>
  <c r="J34" i="3"/>
  <c r="I34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Y33" i="3" s="1"/>
  <c r="K33" i="3"/>
  <c r="J33" i="3"/>
  <c r="I33" i="3"/>
  <c r="AA33" i="3" s="1"/>
  <c r="Z32" i="3"/>
  <c r="X32" i="3"/>
  <c r="W32" i="3"/>
  <c r="V32" i="3"/>
  <c r="U32" i="3"/>
  <c r="T32" i="3"/>
  <c r="S32" i="3"/>
  <c r="R32" i="3"/>
  <c r="Q32" i="3"/>
  <c r="P32" i="3"/>
  <c r="AA32" i="3" s="1"/>
  <c r="O32" i="3"/>
  <c r="Y32" i="3" s="1"/>
  <c r="N32" i="3"/>
  <c r="M32" i="3"/>
  <c r="L32" i="3"/>
  <c r="K32" i="3"/>
  <c r="J32" i="3"/>
  <c r="I32" i="3"/>
  <c r="X31" i="3"/>
  <c r="W31" i="3"/>
  <c r="V31" i="3"/>
  <c r="U31" i="3"/>
  <c r="T31" i="3"/>
  <c r="S31" i="3"/>
  <c r="R31" i="3"/>
  <c r="Q31" i="3"/>
  <c r="P31" i="3"/>
  <c r="Z31" i="3" s="1"/>
  <c r="O31" i="3"/>
  <c r="N31" i="3"/>
  <c r="M31" i="3"/>
  <c r="L31" i="3"/>
  <c r="Y31" i="3" s="1"/>
  <c r="K31" i="3"/>
  <c r="J31" i="3"/>
  <c r="I31" i="3"/>
  <c r="AA31" i="3" s="1"/>
  <c r="X30" i="3"/>
  <c r="W30" i="3"/>
  <c r="V30" i="3"/>
  <c r="U30" i="3"/>
  <c r="T30" i="3"/>
  <c r="S30" i="3"/>
  <c r="R30" i="3"/>
  <c r="Q30" i="3"/>
  <c r="P30" i="3"/>
  <c r="Z30" i="3" s="1"/>
  <c r="O30" i="3"/>
  <c r="N30" i="3"/>
  <c r="M30" i="3"/>
  <c r="L30" i="3"/>
  <c r="AA30" i="3" s="1"/>
  <c r="K30" i="3"/>
  <c r="J30" i="3"/>
  <c r="I30" i="3"/>
  <c r="X29" i="3"/>
  <c r="W29" i="3"/>
  <c r="V29" i="3"/>
  <c r="U29" i="3"/>
  <c r="T29" i="3"/>
  <c r="S29" i="3"/>
  <c r="Z29" i="3" s="1"/>
  <c r="R29" i="3"/>
  <c r="Q29" i="3"/>
  <c r="P29" i="3"/>
  <c r="O29" i="3"/>
  <c r="N29" i="3"/>
  <c r="M29" i="3"/>
  <c r="Y29" i="3" s="1"/>
  <c r="L29" i="3"/>
  <c r="K29" i="3"/>
  <c r="J29" i="3"/>
  <c r="I29" i="3"/>
  <c r="AA29" i="3" s="1"/>
  <c r="X28" i="3"/>
  <c r="W28" i="3"/>
  <c r="V28" i="3"/>
  <c r="U28" i="3"/>
  <c r="T28" i="3"/>
  <c r="S28" i="3"/>
  <c r="R28" i="3"/>
  <c r="Z28" i="3" s="1"/>
  <c r="Q28" i="3"/>
  <c r="P28" i="3"/>
  <c r="O28" i="3"/>
  <c r="Y28" i="3" s="1"/>
  <c r="N28" i="3"/>
  <c r="M28" i="3"/>
  <c r="L28" i="3"/>
  <c r="K28" i="3"/>
  <c r="J28" i="3"/>
  <c r="I28" i="3"/>
  <c r="AA28" i="3" s="1"/>
  <c r="AA27" i="3"/>
  <c r="Z27" i="3"/>
  <c r="X27" i="3"/>
  <c r="W27" i="3"/>
  <c r="V27" i="3"/>
  <c r="U27" i="3"/>
  <c r="T27" i="3"/>
  <c r="S27" i="3"/>
  <c r="R27" i="3"/>
  <c r="Q27" i="3"/>
  <c r="P27" i="3"/>
  <c r="O27" i="3"/>
  <c r="N27" i="3"/>
  <c r="M27" i="3"/>
  <c r="Y27" i="3" s="1"/>
  <c r="L27" i="3"/>
  <c r="K27" i="3"/>
  <c r="J27" i="3"/>
  <c r="I27" i="3"/>
  <c r="X26" i="3"/>
  <c r="W26" i="3"/>
  <c r="V26" i="3"/>
  <c r="U26" i="3"/>
  <c r="T26" i="3"/>
  <c r="S26" i="3"/>
  <c r="R26" i="3"/>
  <c r="Q26" i="3"/>
  <c r="P26" i="3"/>
  <c r="Z26" i="3" s="1"/>
  <c r="O26" i="3"/>
  <c r="Y26" i="3" s="1"/>
  <c r="N26" i="3"/>
  <c r="M26" i="3"/>
  <c r="L26" i="3"/>
  <c r="K26" i="3"/>
  <c r="J26" i="3"/>
  <c r="I26" i="3"/>
  <c r="AA26" i="3" s="1"/>
  <c r="AA25" i="3"/>
  <c r="X25" i="3"/>
  <c r="W25" i="3"/>
  <c r="V25" i="3"/>
  <c r="U25" i="3"/>
  <c r="T25" i="3"/>
  <c r="S25" i="3"/>
  <c r="R25" i="3"/>
  <c r="Q25" i="3"/>
  <c r="P25" i="3"/>
  <c r="Z25" i="3" s="1"/>
  <c r="O25" i="3"/>
  <c r="N25" i="3"/>
  <c r="M25" i="3"/>
  <c r="L25" i="3"/>
  <c r="Y25" i="3" s="1"/>
  <c r="K25" i="3"/>
  <c r="J25" i="3"/>
  <c r="I25" i="3"/>
  <c r="X24" i="3"/>
  <c r="W24" i="3"/>
  <c r="V24" i="3"/>
  <c r="U24" i="3"/>
  <c r="T24" i="3"/>
  <c r="S24" i="3"/>
  <c r="R24" i="3"/>
  <c r="Q24" i="3"/>
  <c r="P24" i="3"/>
  <c r="Z24" i="3" s="1"/>
  <c r="O24" i="3"/>
  <c r="N24" i="3"/>
  <c r="M24" i="3"/>
  <c r="L24" i="3"/>
  <c r="Y24" i="3" s="1"/>
  <c r="K24" i="3"/>
  <c r="J24" i="3"/>
  <c r="I24" i="3"/>
  <c r="AA24" i="3" s="1"/>
  <c r="X23" i="3"/>
  <c r="W23" i="3"/>
  <c r="V23" i="3"/>
  <c r="U23" i="3"/>
  <c r="T23" i="3"/>
  <c r="S23" i="3"/>
  <c r="R23" i="3"/>
  <c r="Q23" i="3"/>
  <c r="P23" i="3"/>
  <c r="Z23" i="3" s="1"/>
  <c r="O23" i="3"/>
  <c r="N23" i="3"/>
  <c r="M23" i="3"/>
  <c r="L23" i="3"/>
  <c r="AA23" i="3" s="1"/>
  <c r="K23" i="3"/>
  <c r="J23" i="3"/>
  <c r="I23" i="3"/>
  <c r="Z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Y22" i="3" s="1"/>
  <c r="K22" i="3"/>
  <c r="J22" i="3"/>
  <c r="I22" i="3"/>
  <c r="AA22" i="3" s="1"/>
  <c r="X21" i="3"/>
  <c r="W21" i="3"/>
  <c r="V21" i="3"/>
  <c r="U21" i="3"/>
  <c r="T21" i="3"/>
  <c r="S21" i="3"/>
  <c r="R21" i="3"/>
  <c r="Q21" i="3"/>
  <c r="P21" i="3"/>
  <c r="Z21" i="3" s="1"/>
  <c r="O21" i="3"/>
  <c r="N21" i="3"/>
  <c r="M21" i="3"/>
  <c r="L21" i="3"/>
  <c r="Y21" i="3" s="1"/>
  <c r="K21" i="3"/>
  <c r="J21" i="3"/>
  <c r="I21" i="3"/>
  <c r="AA21" i="3" s="1"/>
  <c r="Z20" i="3"/>
  <c r="X20" i="3"/>
  <c r="W20" i="3"/>
  <c r="V20" i="3"/>
  <c r="U20" i="3"/>
  <c r="T20" i="3"/>
  <c r="S20" i="3"/>
  <c r="R20" i="3"/>
  <c r="Q20" i="3"/>
  <c r="P20" i="3"/>
  <c r="AA20" i="3" s="1"/>
  <c r="O20" i="3"/>
  <c r="N20" i="3"/>
  <c r="M20" i="3"/>
  <c r="L20" i="3"/>
  <c r="K20" i="3"/>
  <c r="J20" i="3"/>
  <c r="I20" i="3"/>
  <c r="X19" i="3"/>
  <c r="W19" i="3"/>
  <c r="V19" i="3"/>
  <c r="U19" i="3"/>
  <c r="T19" i="3"/>
  <c r="S19" i="3"/>
  <c r="R19" i="3"/>
  <c r="Q19" i="3"/>
  <c r="P19" i="3"/>
  <c r="Z19" i="3" s="1"/>
  <c r="O19" i="3"/>
  <c r="N19" i="3"/>
  <c r="M19" i="3"/>
  <c r="L19" i="3"/>
  <c r="Y19" i="3" s="1"/>
  <c r="K19" i="3"/>
  <c r="J19" i="3"/>
  <c r="I19" i="3"/>
  <c r="AA19" i="3" s="1"/>
  <c r="X18" i="3"/>
  <c r="W18" i="3"/>
  <c r="V18" i="3"/>
  <c r="U18" i="3"/>
  <c r="T18" i="3"/>
  <c r="S18" i="3"/>
  <c r="R18" i="3"/>
  <c r="Q18" i="3"/>
  <c r="P18" i="3"/>
  <c r="Z18" i="3" s="1"/>
  <c r="O18" i="3"/>
  <c r="N18" i="3"/>
  <c r="M18" i="3"/>
  <c r="L18" i="3"/>
  <c r="K18" i="3"/>
  <c r="J18" i="3"/>
  <c r="I18" i="3"/>
  <c r="Z17" i="3"/>
  <c r="X17" i="3"/>
  <c r="W17" i="3"/>
  <c r="V17" i="3"/>
  <c r="U17" i="3"/>
  <c r="T17" i="3"/>
  <c r="S17" i="3"/>
  <c r="R17" i="3"/>
  <c r="Q17" i="3"/>
  <c r="P17" i="3"/>
  <c r="O17" i="3"/>
  <c r="N17" i="3"/>
  <c r="M17" i="3"/>
  <c r="Y17" i="3" s="1"/>
  <c r="L17" i="3"/>
  <c r="K17" i="3"/>
  <c r="J17" i="3"/>
  <c r="I17" i="3"/>
  <c r="AA17" i="3" s="1"/>
  <c r="X16" i="3"/>
  <c r="W16" i="3"/>
  <c r="V16" i="3"/>
  <c r="U16" i="3"/>
  <c r="T16" i="3"/>
  <c r="S16" i="3"/>
  <c r="R16" i="3"/>
  <c r="Z16" i="3" s="1"/>
  <c r="Q16" i="3"/>
  <c r="P16" i="3"/>
  <c r="O16" i="3"/>
  <c r="Y16" i="3" s="1"/>
  <c r="N16" i="3"/>
  <c r="M16" i="3"/>
  <c r="L16" i="3"/>
  <c r="K16" i="3"/>
  <c r="J16" i="3"/>
  <c r="I16" i="3"/>
  <c r="AA16" i="3" s="1"/>
  <c r="AA15" i="3"/>
  <c r="Z15" i="3"/>
  <c r="X15" i="3"/>
  <c r="W15" i="3"/>
  <c r="V15" i="3"/>
  <c r="U15" i="3"/>
  <c r="T15" i="3"/>
  <c r="S15" i="3"/>
  <c r="R15" i="3"/>
  <c r="Q15" i="3"/>
  <c r="P15" i="3"/>
  <c r="O15" i="3"/>
  <c r="N15" i="3"/>
  <c r="M15" i="3"/>
  <c r="Y15" i="3" s="1"/>
  <c r="L15" i="3"/>
  <c r="K15" i="3"/>
  <c r="J15" i="3"/>
  <c r="I15" i="3"/>
  <c r="X14" i="3"/>
  <c r="W14" i="3"/>
  <c r="V14" i="3"/>
  <c r="U14" i="3"/>
  <c r="T14" i="3"/>
  <c r="S14" i="3"/>
  <c r="R14" i="3"/>
  <c r="Q14" i="3"/>
  <c r="P14" i="3"/>
  <c r="Z14" i="3" s="1"/>
  <c r="O14" i="3"/>
  <c r="Y14" i="3" s="1"/>
  <c r="N14" i="3"/>
  <c r="M14" i="3"/>
  <c r="L14" i="3"/>
  <c r="K14" i="3"/>
  <c r="J14" i="3"/>
  <c r="I14" i="3"/>
  <c r="AA14" i="3" s="1"/>
  <c r="AA13" i="3"/>
  <c r="X13" i="3"/>
  <c r="W13" i="3"/>
  <c r="W73" i="3" s="1"/>
  <c r="V13" i="3"/>
  <c r="V73" i="3" s="1"/>
  <c r="U13" i="3"/>
  <c r="T13" i="3"/>
  <c r="T73" i="3" s="1"/>
  <c r="S13" i="3"/>
  <c r="S73" i="3" s="1"/>
  <c r="R13" i="3"/>
  <c r="R73" i="3" s="1"/>
  <c r="Q13" i="3"/>
  <c r="Q73" i="3" s="1"/>
  <c r="P13" i="3"/>
  <c r="P73" i="3" s="1"/>
  <c r="O13" i="3"/>
  <c r="O73" i="3" s="1"/>
  <c r="N13" i="3"/>
  <c r="N73" i="3" s="1"/>
  <c r="M13" i="3"/>
  <c r="M73" i="3" s="1"/>
  <c r="L13" i="3"/>
  <c r="K13" i="3"/>
  <c r="K73" i="3" s="1"/>
  <c r="J13" i="3"/>
  <c r="J73" i="3" s="1"/>
  <c r="I13" i="3"/>
  <c r="X12" i="3"/>
  <c r="W12" i="3"/>
  <c r="W74" i="3" s="1"/>
  <c r="V12" i="3"/>
  <c r="V74" i="3" s="1"/>
  <c r="U12" i="3"/>
  <c r="U74" i="3" s="1"/>
  <c r="T12" i="3"/>
  <c r="T74" i="3" s="1"/>
  <c r="S12" i="3"/>
  <c r="S74" i="3" s="1"/>
  <c r="R12" i="3"/>
  <c r="Q12" i="3"/>
  <c r="Q74" i="3" s="1"/>
  <c r="P12" i="3"/>
  <c r="Z12" i="3" s="1"/>
  <c r="O12" i="3"/>
  <c r="O74" i="3" s="1"/>
  <c r="N12" i="3"/>
  <c r="N74" i="3" s="1"/>
  <c r="M12" i="3"/>
  <c r="L12" i="3"/>
  <c r="Y12" i="3" s="1"/>
  <c r="K12" i="3"/>
  <c r="K74" i="3" s="1"/>
  <c r="J12" i="3"/>
  <c r="J74" i="3" s="1"/>
  <c r="I12" i="3"/>
  <c r="AA12" i="3" s="1"/>
  <c r="X11" i="3"/>
  <c r="W11" i="3"/>
  <c r="V11" i="3"/>
  <c r="U11" i="3"/>
  <c r="T11" i="3"/>
  <c r="S11" i="3"/>
  <c r="R11" i="3"/>
  <c r="Q11" i="3"/>
  <c r="P11" i="3"/>
  <c r="Z11" i="3" s="1"/>
  <c r="O11" i="3"/>
  <c r="N11" i="3"/>
  <c r="M11" i="3"/>
  <c r="L11" i="3"/>
  <c r="AA11" i="3" s="1"/>
  <c r="K11" i="3"/>
  <c r="J11" i="3"/>
  <c r="I11" i="3"/>
  <c r="Z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Y10" i="3" s="1"/>
  <c r="K10" i="3"/>
  <c r="J10" i="3"/>
  <c r="I10" i="3"/>
  <c r="X9" i="3"/>
  <c r="W9" i="3"/>
  <c r="V9" i="3"/>
  <c r="U9" i="3"/>
  <c r="T9" i="3"/>
  <c r="S9" i="3"/>
  <c r="R9" i="3"/>
  <c r="Q9" i="3"/>
  <c r="P9" i="3"/>
  <c r="Z9" i="3" s="1"/>
  <c r="O9" i="3"/>
  <c r="N9" i="3"/>
  <c r="M9" i="3"/>
  <c r="L9" i="3"/>
  <c r="Y9" i="3" s="1"/>
  <c r="K9" i="3"/>
  <c r="J9" i="3"/>
  <c r="I9" i="3"/>
  <c r="AA9" i="3" s="1"/>
  <c r="Z8" i="3"/>
  <c r="X8" i="3"/>
  <c r="W8" i="3"/>
  <c r="W71" i="3" s="1"/>
  <c r="V8" i="3"/>
  <c r="V71" i="3" s="1"/>
  <c r="U8" i="3"/>
  <c r="U71" i="3" s="1"/>
  <c r="T8" i="3"/>
  <c r="T71" i="3" s="1"/>
  <c r="S8" i="3"/>
  <c r="S71" i="3" s="1"/>
  <c r="R8" i="3"/>
  <c r="R71" i="3" s="1"/>
  <c r="Q8" i="3"/>
  <c r="Q71" i="3" s="1"/>
  <c r="P8" i="3"/>
  <c r="AA8" i="3" s="1"/>
  <c r="O8" i="3"/>
  <c r="O71" i="3" s="1"/>
  <c r="N8" i="3"/>
  <c r="N71" i="3" s="1"/>
  <c r="M8" i="3"/>
  <c r="M71" i="3" s="1"/>
  <c r="L8" i="3"/>
  <c r="L71" i="3" s="1"/>
  <c r="K8" i="3"/>
  <c r="K71" i="3" s="1"/>
  <c r="J8" i="3"/>
  <c r="J71" i="3" s="1"/>
  <c r="I8" i="3"/>
  <c r="I71" i="3" s="1"/>
  <c r="X7" i="3"/>
  <c r="W7" i="3"/>
  <c r="V7" i="3"/>
  <c r="V72" i="3" s="1"/>
  <c r="U7" i="3"/>
  <c r="U72" i="3" s="1"/>
  <c r="T7" i="3"/>
  <c r="T72" i="3" s="1"/>
  <c r="S7" i="3"/>
  <c r="S72" i="3" s="1"/>
  <c r="R7" i="3"/>
  <c r="R72" i="3" s="1"/>
  <c r="Q7" i="3"/>
  <c r="Q72" i="3" s="1"/>
  <c r="P7" i="3"/>
  <c r="Z7" i="3" s="1"/>
  <c r="O7" i="3"/>
  <c r="O72" i="3" s="1"/>
  <c r="N7" i="3"/>
  <c r="N72" i="3" s="1"/>
  <c r="M7" i="3"/>
  <c r="M72" i="3" s="1"/>
  <c r="L7" i="3"/>
  <c r="L72" i="3" s="1"/>
  <c r="K7" i="3"/>
  <c r="J7" i="3"/>
  <c r="J72" i="3" s="1"/>
  <c r="I7" i="3"/>
  <c r="X6" i="3"/>
  <c r="W6" i="3"/>
  <c r="W70" i="3" s="1"/>
  <c r="W75" i="3" s="1"/>
  <c r="V6" i="3"/>
  <c r="V70" i="3" s="1"/>
  <c r="V75" i="3" s="1"/>
  <c r="U6" i="3"/>
  <c r="U70" i="3" s="1"/>
  <c r="U75" i="3" s="1"/>
  <c r="T6" i="3"/>
  <c r="T70" i="3" s="1"/>
  <c r="T75" i="3" s="1"/>
  <c r="S6" i="3"/>
  <c r="S70" i="3" s="1"/>
  <c r="S75" i="3" s="1"/>
  <c r="R6" i="3"/>
  <c r="R70" i="3" s="1"/>
  <c r="R75" i="3" s="1"/>
  <c r="Q6" i="3"/>
  <c r="Q70" i="3" s="1"/>
  <c r="Q75" i="3" s="1"/>
  <c r="P6" i="3"/>
  <c r="O6" i="3"/>
  <c r="O70" i="3" s="1"/>
  <c r="O75" i="3" s="1"/>
  <c r="N6" i="3"/>
  <c r="N70" i="3" s="1"/>
  <c r="N75" i="3" s="1"/>
  <c r="M6" i="3"/>
  <c r="M70" i="3" s="1"/>
  <c r="M75" i="3" s="1"/>
  <c r="L6" i="3"/>
  <c r="L70" i="3" s="1"/>
  <c r="L75" i="3" s="1"/>
  <c r="K6" i="3"/>
  <c r="K70" i="3" s="1"/>
  <c r="K75" i="3" s="1"/>
  <c r="J6" i="3"/>
  <c r="J70" i="3" s="1"/>
  <c r="J75" i="3" s="1"/>
  <c r="I6" i="3"/>
  <c r="I70" i="3" s="1"/>
  <c r="I75" i="3" s="1"/>
  <c r="Z5" i="3"/>
  <c r="X5" i="3"/>
  <c r="W5" i="3"/>
  <c r="W68" i="3" s="1"/>
  <c r="V5" i="3"/>
  <c r="V68" i="3" s="1"/>
  <c r="U5" i="3"/>
  <c r="U68" i="3" s="1"/>
  <c r="T5" i="3"/>
  <c r="T68" i="3" s="1"/>
  <c r="S5" i="3"/>
  <c r="S68" i="3" s="1"/>
  <c r="R5" i="3"/>
  <c r="R68" i="3" s="1"/>
  <c r="Q5" i="3"/>
  <c r="Q68" i="3" s="1"/>
  <c r="P5" i="3"/>
  <c r="P68" i="3" s="1"/>
  <c r="O5" i="3"/>
  <c r="O68" i="3" s="1"/>
  <c r="N5" i="3"/>
  <c r="N68" i="3" s="1"/>
  <c r="M5" i="3"/>
  <c r="Y5" i="3" s="1"/>
  <c r="L5" i="3"/>
  <c r="L68" i="3" s="1"/>
  <c r="K5" i="3"/>
  <c r="K68" i="3" s="1"/>
  <c r="J5" i="3"/>
  <c r="J68" i="3" s="1"/>
  <c r="I5" i="3"/>
  <c r="AA5" i="3" s="1"/>
  <c r="X4" i="3"/>
  <c r="W4" i="3"/>
  <c r="W60" i="3" s="1"/>
  <c r="V4" i="3"/>
  <c r="V60" i="3" s="1"/>
  <c r="U4" i="3"/>
  <c r="U60" i="3" s="1"/>
  <c r="T4" i="3"/>
  <c r="T60" i="3" s="1"/>
  <c r="S4" i="3"/>
  <c r="S60" i="3" s="1"/>
  <c r="R4" i="3"/>
  <c r="Q4" i="3"/>
  <c r="Q66" i="3" s="1"/>
  <c r="P4" i="3"/>
  <c r="P66" i="3" s="1"/>
  <c r="O4" i="3"/>
  <c r="O60" i="3" s="1"/>
  <c r="N4" i="3"/>
  <c r="M4" i="3"/>
  <c r="M60" i="3" s="1"/>
  <c r="L4" i="3"/>
  <c r="L60" i="3" s="1"/>
  <c r="K4" i="3"/>
  <c r="K60" i="3" s="1"/>
  <c r="J4" i="3"/>
  <c r="J60" i="3" s="1"/>
  <c r="I4" i="3"/>
  <c r="I60" i="3" s="1"/>
  <c r="T297" i="2"/>
  <c r="Z286" i="2"/>
  <c r="X286" i="2"/>
  <c r="W286" i="2"/>
  <c r="V286" i="2"/>
  <c r="U286" i="2"/>
  <c r="T286" i="2"/>
  <c r="S286" i="2"/>
  <c r="R286" i="2"/>
  <c r="Q286" i="2"/>
  <c r="P286" i="2"/>
  <c r="O286" i="2"/>
  <c r="N286" i="2"/>
  <c r="M286" i="2"/>
  <c r="L286" i="2"/>
  <c r="K286" i="2"/>
  <c r="J286" i="2"/>
  <c r="I286" i="2"/>
  <c r="X285" i="2"/>
  <c r="W285" i="2"/>
  <c r="V285" i="2"/>
  <c r="U285" i="2"/>
  <c r="T285" i="2"/>
  <c r="S285" i="2"/>
  <c r="R285" i="2"/>
  <c r="Q285" i="2"/>
  <c r="P285" i="2"/>
  <c r="Z285" i="2" s="1"/>
  <c r="O285" i="2"/>
  <c r="N285" i="2"/>
  <c r="M285" i="2"/>
  <c r="L285" i="2"/>
  <c r="Y285" i="2" s="1"/>
  <c r="K285" i="2"/>
  <c r="J285" i="2"/>
  <c r="I285" i="2"/>
  <c r="AA285" i="2" s="1"/>
  <c r="X284" i="2"/>
  <c r="W284" i="2"/>
  <c r="V284" i="2"/>
  <c r="U284" i="2"/>
  <c r="T284" i="2"/>
  <c r="S284" i="2"/>
  <c r="R284" i="2"/>
  <c r="Q284" i="2"/>
  <c r="P284" i="2"/>
  <c r="AA284" i="2" s="1"/>
  <c r="O284" i="2"/>
  <c r="Y284" i="2" s="1"/>
  <c r="N284" i="2"/>
  <c r="M284" i="2"/>
  <c r="L284" i="2"/>
  <c r="K284" i="2"/>
  <c r="J284" i="2"/>
  <c r="I284" i="2"/>
  <c r="X283" i="2"/>
  <c r="W283" i="2"/>
  <c r="V283" i="2"/>
  <c r="U283" i="2"/>
  <c r="T283" i="2"/>
  <c r="S283" i="2"/>
  <c r="R283" i="2"/>
  <c r="Q283" i="2"/>
  <c r="P283" i="2"/>
  <c r="Z283" i="2" s="1"/>
  <c r="O283" i="2"/>
  <c r="N283" i="2"/>
  <c r="M283" i="2"/>
  <c r="L283" i="2"/>
  <c r="Y283" i="2" s="1"/>
  <c r="K283" i="2"/>
  <c r="J283" i="2"/>
  <c r="I283" i="2"/>
  <c r="AA283" i="2" s="1"/>
  <c r="X282" i="2"/>
  <c r="W282" i="2"/>
  <c r="V282" i="2"/>
  <c r="U282" i="2"/>
  <c r="T282" i="2"/>
  <c r="S282" i="2"/>
  <c r="R282" i="2"/>
  <c r="Q282" i="2"/>
  <c r="P282" i="2"/>
  <c r="Z282" i="2" s="1"/>
  <c r="O282" i="2"/>
  <c r="N282" i="2"/>
  <c r="M282" i="2"/>
  <c r="L282" i="2"/>
  <c r="K282" i="2"/>
  <c r="J282" i="2"/>
  <c r="I282" i="2"/>
  <c r="Z281" i="2"/>
  <c r="X281" i="2"/>
  <c r="W281" i="2"/>
  <c r="V281" i="2"/>
  <c r="U281" i="2"/>
  <c r="T281" i="2"/>
  <c r="S281" i="2"/>
  <c r="R281" i="2"/>
  <c r="Q281" i="2"/>
  <c r="P281" i="2"/>
  <c r="O281" i="2"/>
  <c r="N281" i="2"/>
  <c r="M281" i="2"/>
  <c r="Y281" i="2" s="1"/>
  <c r="L281" i="2"/>
  <c r="K281" i="2"/>
  <c r="J281" i="2"/>
  <c r="I281" i="2"/>
  <c r="AA281" i="2" s="1"/>
  <c r="X280" i="2"/>
  <c r="W280" i="2"/>
  <c r="V280" i="2"/>
  <c r="U280" i="2"/>
  <c r="T280" i="2"/>
  <c r="S280" i="2"/>
  <c r="R280" i="2"/>
  <c r="Z280" i="2" s="1"/>
  <c r="Q280" i="2"/>
  <c r="P280" i="2"/>
  <c r="O280" i="2"/>
  <c r="Y280" i="2" s="1"/>
  <c r="N280" i="2"/>
  <c r="M280" i="2"/>
  <c r="L280" i="2"/>
  <c r="K280" i="2"/>
  <c r="J280" i="2"/>
  <c r="I280" i="2"/>
  <c r="AA280" i="2" s="1"/>
  <c r="AA279" i="2"/>
  <c r="Z279" i="2"/>
  <c r="X279" i="2"/>
  <c r="W279" i="2"/>
  <c r="V279" i="2"/>
  <c r="U279" i="2"/>
  <c r="T279" i="2"/>
  <c r="S279" i="2"/>
  <c r="R279" i="2"/>
  <c r="Q279" i="2"/>
  <c r="P279" i="2"/>
  <c r="O279" i="2"/>
  <c r="N279" i="2"/>
  <c r="M279" i="2"/>
  <c r="Y279" i="2" s="1"/>
  <c r="L279" i="2"/>
  <c r="K279" i="2"/>
  <c r="J279" i="2"/>
  <c r="I279" i="2"/>
  <c r="X278" i="2"/>
  <c r="W278" i="2"/>
  <c r="V278" i="2"/>
  <c r="U278" i="2"/>
  <c r="T278" i="2"/>
  <c r="S278" i="2"/>
  <c r="R278" i="2"/>
  <c r="Q278" i="2"/>
  <c r="P278" i="2"/>
  <c r="Z278" i="2" s="1"/>
  <c r="O278" i="2"/>
  <c r="Y278" i="2" s="1"/>
  <c r="N278" i="2"/>
  <c r="M278" i="2"/>
  <c r="L278" i="2"/>
  <c r="K278" i="2"/>
  <c r="J278" i="2"/>
  <c r="I278" i="2"/>
  <c r="AA278" i="2" s="1"/>
  <c r="AA277" i="2"/>
  <c r="X277" i="2"/>
  <c r="W277" i="2"/>
  <c r="V277" i="2"/>
  <c r="U277" i="2"/>
  <c r="T277" i="2"/>
  <c r="S277" i="2"/>
  <c r="R277" i="2"/>
  <c r="Q277" i="2"/>
  <c r="P277" i="2"/>
  <c r="O277" i="2"/>
  <c r="N277" i="2"/>
  <c r="M277" i="2"/>
  <c r="L277" i="2"/>
  <c r="Y277" i="2" s="1"/>
  <c r="K277" i="2"/>
  <c r="J277" i="2"/>
  <c r="I277" i="2"/>
  <c r="X276" i="2"/>
  <c r="W276" i="2"/>
  <c r="V276" i="2"/>
  <c r="U276" i="2"/>
  <c r="T276" i="2"/>
  <c r="S276" i="2"/>
  <c r="R276" i="2"/>
  <c r="Q276" i="2"/>
  <c r="P276" i="2"/>
  <c r="Z276" i="2" s="1"/>
  <c r="O276" i="2"/>
  <c r="N276" i="2"/>
  <c r="M276" i="2"/>
  <c r="L276" i="2"/>
  <c r="Y276" i="2" s="1"/>
  <c r="K276" i="2"/>
  <c r="J276" i="2"/>
  <c r="I276" i="2"/>
  <c r="X275" i="2"/>
  <c r="W275" i="2"/>
  <c r="V275" i="2"/>
  <c r="U275" i="2"/>
  <c r="T275" i="2"/>
  <c r="S275" i="2"/>
  <c r="R275" i="2"/>
  <c r="Q275" i="2"/>
  <c r="Z275" i="2" s="1"/>
  <c r="P275" i="2"/>
  <c r="O275" i="2"/>
  <c r="N275" i="2"/>
  <c r="Y275" i="2" s="1"/>
  <c r="M275" i="2"/>
  <c r="L275" i="2"/>
  <c r="AA275" i="2" s="1"/>
  <c r="K275" i="2"/>
  <c r="J275" i="2"/>
  <c r="I275" i="2"/>
  <c r="Z274" i="2"/>
  <c r="X274" i="2"/>
  <c r="W274" i="2"/>
  <c r="V274" i="2"/>
  <c r="U274" i="2"/>
  <c r="T274" i="2"/>
  <c r="S274" i="2"/>
  <c r="R274" i="2"/>
  <c r="Q274" i="2"/>
  <c r="P274" i="2"/>
  <c r="O274" i="2"/>
  <c r="N274" i="2"/>
  <c r="M274" i="2"/>
  <c r="L274" i="2"/>
  <c r="K274" i="2"/>
  <c r="J274" i="2"/>
  <c r="I274" i="2"/>
  <c r="X273" i="2"/>
  <c r="W273" i="2"/>
  <c r="V273" i="2"/>
  <c r="U273" i="2"/>
  <c r="T273" i="2"/>
  <c r="S273" i="2"/>
  <c r="R273" i="2"/>
  <c r="Q273" i="2"/>
  <c r="P273" i="2"/>
  <c r="Z273" i="2" s="1"/>
  <c r="O273" i="2"/>
  <c r="N273" i="2"/>
  <c r="M273" i="2"/>
  <c r="L273" i="2"/>
  <c r="Y273" i="2" s="1"/>
  <c r="K273" i="2"/>
  <c r="J273" i="2"/>
  <c r="I273" i="2"/>
  <c r="AA273" i="2" s="1"/>
  <c r="X272" i="2"/>
  <c r="W272" i="2"/>
  <c r="V272" i="2"/>
  <c r="U272" i="2"/>
  <c r="T272" i="2"/>
  <c r="S272" i="2"/>
  <c r="R272" i="2"/>
  <c r="Q272" i="2"/>
  <c r="P272" i="2"/>
  <c r="AA272" i="2" s="1"/>
  <c r="O272" i="2"/>
  <c r="N272" i="2"/>
  <c r="M272" i="2"/>
  <c r="L272" i="2"/>
  <c r="K272" i="2"/>
  <c r="J272" i="2"/>
  <c r="I272" i="2"/>
  <c r="X271" i="2"/>
  <c r="W271" i="2"/>
  <c r="V271" i="2"/>
  <c r="U271" i="2"/>
  <c r="T271" i="2"/>
  <c r="S271" i="2"/>
  <c r="R271" i="2"/>
  <c r="Q271" i="2"/>
  <c r="P271" i="2"/>
  <c r="Z271" i="2" s="1"/>
  <c r="O271" i="2"/>
  <c r="N271" i="2"/>
  <c r="M271" i="2"/>
  <c r="L271" i="2"/>
  <c r="Y271" i="2" s="1"/>
  <c r="K271" i="2"/>
  <c r="J271" i="2"/>
  <c r="I271" i="2"/>
  <c r="AA271" i="2" s="1"/>
  <c r="X270" i="2"/>
  <c r="W270" i="2"/>
  <c r="V270" i="2"/>
  <c r="U270" i="2"/>
  <c r="T270" i="2"/>
  <c r="S270" i="2"/>
  <c r="R270" i="2"/>
  <c r="Q270" i="2"/>
  <c r="P270" i="2"/>
  <c r="Z270" i="2" s="1"/>
  <c r="O270" i="2"/>
  <c r="N270" i="2"/>
  <c r="M270" i="2"/>
  <c r="L270" i="2"/>
  <c r="AA270" i="2" s="1"/>
  <c r="K270" i="2"/>
  <c r="J270" i="2"/>
  <c r="I270" i="2"/>
  <c r="Z269" i="2"/>
  <c r="X269" i="2"/>
  <c r="W269" i="2"/>
  <c r="V269" i="2"/>
  <c r="U269" i="2"/>
  <c r="T269" i="2"/>
  <c r="S269" i="2"/>
  <c r="R269" i="2"/>
  <c r="Q269" i="2"/>
  <c r="P269" i="2"/>
  <c r="O269" i="2"/>
  <c r="N269" i="2"/>
  <c r="M269" i="2"/>
  <c r="Y269" i="2" s="1"/>
  <c r="L269" i="2"/>
  <c r="K269" i="2"/>
  <c r="J269" i="2"/>
  <c r="I269" i="2"/>
  <c r="AA269" i="2" s="1"/>
  <c r="X268" i="2"/>
  <c r="W268" i="2"/>
  <c r="V268" i="2"/>
  <c r="U268" i="2"/>
  <c r="T268" i="2"/>
  <c r="S268" i="2"/>
  <c r="R268" i="2"/>
  <c r="Z268" i="2" s="1"/>
  <c r="Q268" i="2"/>
  <c r="P268" i="2"/>
  <c r="O268" i="2"/>
  <c r="Y268" i="2" s="1"/>
  <c r="N268" i="2"/>
  <c r="M268" i="2"/>
  <c r="L268" i="2"/>
  <c r="K268" i="2"/>
  <c r="J268" i="2"/>
  <c r="I268" i="2"/>
  <c r="AA268" i="2" s="1"/>
  <c r="AA267" i="2"/>
  <c r="Z267" i="2"/>
  <c r="X267" i="2"/>
  <c r="W267" i="2"/>
  <c r="V267" i="2"/>
  <c r="U267" i="2"/>
  <c r="T267" i="2"/>
  <c r="S267" i="2"/>
  <c r="R267" i="2"/>
  <c r="Q267" i="2"/>
  <c r="P267" i="2"/>
  <c r="O267" i="2"/>
  <c r="N267" i="2"/>
  <c r="M267" i="2"/>
  <c r="Y267" i="2" s="1"/>
  <c r="L267" i="2"/>
  <c r="K267" i="2"/>
  <c r="J267" i="2"/>
  <c r="I267" i="2"/>
  <c r="X266" i="2"/>
  <c r="W266" i="2"/>
  <c r="V266" i="2"/>
  <c r="U266" i="2"/>
  <c r="T266" i="2"/>
  <c r="S266" i="2"/>
  <c r="R266" i="2"/>
  <c r="Q266" i="2"/>
  <c r="P266" i="2"/>
  <c r="Z266" i="2" s="1"/>
  <c r="O266" i="2"/>
  <c r="Y266" i="2" s="1"/>
  <c r="N266" i="2"/>
  <c r="M266" i="2"/>
  <c r="L266" i="2"/>
  <c r="K266" i="2"/>
  <c r="J266" i="2"/>
  <c r="I266" i="2"/>
  <c r="AA266" i="2" s="1"/>
  <c r="AA265" i="2"/>
  <c r="X265" i="2"/>
  <c r="W265" i="2"/>
  <c r="V265" i="2"/>
  <c r="U265" i="2"/>
  <c r="T265" i="2"/>
  <c r="S265" i="2"/>
  <c r="R265" i="2"/>
  <c r="Q265" i="2"/>
  <c r="P265" i="2"/>
  <c r="O265" i="2"/>
  <c r="N265" i="2"/>
  <c r="M265" i="2"/>
  <c r="L265" i="2"/>
  <c r="K265" i="2"/>
  <c r="J265" i="2"/>
  <c r="I265" i="2"/>
  <c r="X264" i="2"/>
  <c r="W264" i="2"/>
  <c r="V264" i="2"/>
  <c r="U264" i="2"/>
  <c r="T264" i="2"/>
  <c r="S264" i="2"/>
  <c r="R264" i="2"/>
  <c r="Q264" i="2"/>
  <c r="P264" i="2"/>
  <c r="Z264" i="2" s="1"/>
  <c r="O264" i="2"/>
  <c r="N264" i="2"/>
  <c r="M264" i="2"/>
  <c r="L264" i="2"/>
  <c r="Y264" i="2" s="1"/>
  <c r="K264" i="2"/>
  <c r="J264" i="2"/>
  <c r="I264" i="2"/>
  <c r="AA264" i="2" s="1"/>
  <c r="X263" i="2"/>
  <c r="W263" i="2"/>
  <c r="V263" i="2"/>
  <c r="U263" i="2"/>
  <c r="T263" i="2"/>
  <c r="S263" i="2"/>
  <c r="R263" i="2"/>
  <c r="Q263" i="2"/>
  <c r="Z263" i="2" s="1"/>
  <c r="P263" i="2"/>
  <c r="O263" i="2"/>
  <c r="N263" i="2"/>
  <c r="Y263" i="2" s="1"/>
  <c r="M263" i="2"/>
  <c r="L263" i="2"/>
  <c r="AA263" i="2" s="1"/>
  <c r="K263" i="2"/>
  <c r="J263" i="2"/>
  <c r="I263" i="2"/>
  <c r="Z262" i="2"/>
  <c r="X262" i="2"/>
  <c r="W262" i="2"/>
  <c r="V262" i="2"/>
  <c r="U262" i="2"/>
  <c r="T262" i="2"/>
  <c r="S262" i="2"/>
  <c r="R262" i="2"/>
  <c r="Q262" i="2"/>
  <c r="P262" i="2"/>
  <c r="O262" i="2"/>
  <c r="N262" i="2"/>
  <c r="M262" i="2"/>
  <c r="L262" i="2"/>
  <c r="K262" i="2"/>
  <c r="J262" i="2"/>
  <c r="I262" i="2"/>
  <c r="X261" i="2"/>
  <c r="W261" i="2"/>
  <c r="V261" i="2"/>
  <c r="U261" i="2"/>
  <c r="T261" i="2"/>
  <c r="S261" i="2"/>
  <c r="R261" i="2"/>
  <c r="Q261" i="2"/>
  <c r="P261" i="2"/>
  <c r="O261" i="2"/>
  <c r="N261" i="2"/>
  <c r="M261" i="2"/>
  <c r="L261" i="2"/>
  <c r="Y261" i="2" s="1"/>
  <c r="K261" i="2"/>
  <c r="J261" i="2"/>
  <c r="I261" i="2"/>
  <c r="AA261" i="2" s="1"/>
  <c r="Z260" i="2"/>
  <c r="X260" i="2"/>
  <c r="W260" i="2"/>
  <c r="V260" i="2"/>
  <c r="U260" i="2"/>
  <c r="T260" i="2"/>
  <c r="S260" i="2"/>
  <c r="R260" i="2"/>
  <c r="Q260" i="2"/>
  <c r="P260" i="2"/>
  <c r="AA260" i="2" s="1"/>
  <c r="O260" i="2"/>
  <c r="Y260" i="2" s="1"/>
  <c r="N260" i="2"/>
  <c r="M260" i="2"/>
  <c r="L260" i="2"/>
  <c r="K260" i="2"/>
  <c r="J260" i="2"/>
  <c r="I260" i="2"/>
  <c r="X259" i="2"/>
  <c r="W259" i="2"/>
  <c r="V259" i="2"/>
  <c r="U259" i="2"/>
  <c r="T259" i="2"/>
  <c r="S259" i="2"/>
  <c r="R259" i="2"/>
  <c r="Q259" i="2"/>
  <c r="P259" i="2"/>
  <c r="Z259" i="2" s="1"/>
  <c r="O259" i="2"/>
  <c r="N259" i="2"/>
  <c r="M259" i="2"/>
  <c r="L259" i="2"/>
  <c r="Y259" i="2" s="1"/>
  <c r="K259" i="2"/>
  <c r="J259" i="2"/>
  <c r="I259" i="2"/>
  <c r="AA259" i="2" s="1"/>
  <c r="X258" i="2"/>
  <c r="W258" i="2"/>
  <c r="V258" i="2"/>
  <c r="U258" i="2"/>
  <c r="T258" i="2"/>
  <c r="S258" i="2"/>
  <c r="R258" i="2"/>
  <c r="Q258" i="2"/>
  <c r="P258" i="2"/>
  <c r="Z258" i="2" s="1"/>
  <c r="O258" i="2"/>
  <c r="N258" i="2"/>
  <c r="M258" i="2"/>
  <c r="L258" i="2"/>
  <c r="K258" i="2"/>
  <c r="J258" i="2"/>
  <c r="I258" i="2"/>
  <c r="Z257" i="2"/>
  <c r="X257" i="2"/>
  <c r="W257" i="2"/>
  <c r="V257" i="2"/>
  <c r="U257" i="2"/>
  <c r="T257" i="2"/>
  <c r="S257" i="2"/>
  <c r="R257" i="2"/>
  <c r="Q257" i="2"/>
  <c r="P257" i="2"/>
  <c r="O257" i="2"/>
  <c r="N257" i="2"/>
  <c r="M257" i="2"/>
  <c r="Y257" i="2" s="1"/>
  <c r="L257" i="2"/>
  <c r="K257" i="2"/>
  <c r="J257" i="2"/>
  <c r="I257" i="2"/>
  <c r="AA257" i="2" s="1"/>
  <c r="X256" i="2"/>
  <c r="W256" i="2"/>
  <c r="V256" i="2"/>
  <c r="U256" i="2"/>
  <c r="T256" i="2"/>
  <c r="S256" i="2"/>
  <c r="R256" i="2"/>
  <c r="Z256" i="2" s="1"/>
  <c r="Q256" i="2"/>
  <c r="P256" i="2"/>
  <c r="O256" i="2"/>
  <c r="Y256" i="2" s="1"/>
  <c r="N256" i="2"/>
  <c r="M256" i="2"/>
  <c r="L256" i="2"/>
  <c r="K256" i="2"/>
  <c r="J256" i="2"/>
  <c r="I256" i="2"/>
  <c r="AA256" i="2" s="1"/>
  <c r="AA255" i="2"/>
  <c r="Z255" i="2"/>
  <c r="X255" i="2"/>
  <c r="W255" i="2"/>
  <c r="V255" i="2"/>
  <c r="U255" i="2"/>
  <c r="T255" i="2"/>
  <c r="S255" i="2"/>
  <c r="R255" i="2"/>
  <c r="Q255" i="2"/>
  <c r="P255" i="2"/>
  <c r="O255" i="2"/>
  <c r="N255" i="2"/>
  <c r="M255" i="2"/>
  <c r="Y255" i="2" s="1"/>
  <c r="L255" i="2"/>
  <c r="K255" i="2"/>
  <c r="J255" i="2"/>
  <c r="I255" i="2"/>
  <c r="X254" i="2"/>
  <c r="W254" i="2"/>
  <c r="V254" i="2"/>
  <c r="U254" i="2"/>
  <c r="T254" i="2"/>
  <c r="S254" i="2"/>
  <c r="R254" i="2"/>
  <c r="Q254" i="2"/>
  <c r="P254" i="2"/>
  <c r="Z254" i="2" s="1"/>
  <c r="O254" i="2"/>
  <c r="Y254" i="2" s="1"/>
  <c r="N254" i="2"/>
  <c r="M254" i="2"/>
  <c r="L254" i="2"/>
  <c r="K254" i="2"/>
  <c r="J254" i="2"/>
  <c r="I254" i="2"/>
  <c r="AA254" i="2" s="1"/>
  <c r="AA253" i="2"/>
  <c r="X253" i="2"/>
  <c r="W253" i="2"/>
  <c r="V253" i="2"/>
  <c r="U253" i="2"/>
  <c r="T253" i="2"/>
  <c r="S253" i="2"/>
  <c r="R253" i="2"/>
  <c r="Q253" i="2"/>
  <c r="P253" i="2"/>
  <c r="O253" i="2"/>
  <c r="N253" i="2"/>
  <c r="M253" i="2"/>
  <c r="L253" i="2"/>
  <c r="K253" i="2"/>
  <c r="J253" i="2"/>
  <c r="I253" i="2"/>
  <c r="X252" i="2"/>
  <c r="W252" i="2"/>
  <c r="V252" i="2"/>
  <c r="U252" i="2"/>
  <c r="T252" i="2"/>
  <c r="S252" i="2"/>
  <c r="R252" i="2"/>
  <c r="Q252" i="2"/>
  <c r="P252" i="2"/>
  <c r="Z252" i="2" s="1"/>
  <c r="O252" i="2"/>
  <c r="N252" i="2"/>
  <c r="M252" i="2"/>
  <c r="L252" i="2"/>
  <c r="Y252" i="2" s="1"/>
  <c r="K252" i="2"/>
  <c r="J252" i="2"/>
  <c r="I252" i="2"/>
  <c r="AA252" i="2" s="1"/>
  <c r="X251" i="2"/>
  <c r="W251" i="2"/>
  <c r="V251" i="2"/>
  <c r="U251" i="2"/>
  <c r="T251" i="2"/>
  <c r="S251" i="2"/>
  <c r="R251" i="2"/>
  <c r="Q251" i="2"/>
  <c r="P251" i="2"/>
  <c r="O251" i="2"/>
  <c r="N251" i="2"/>
  <c r="Y251" i="2" s="1"/>
  <c r="M251" i="2"/>
  <c r="L251" i="2"/>
  <c r="AA251" i="2" s="1"/>
  <c r="K251" i="2"/>
  <c r="J251" i="2"/>
  <c r="I251" i="2"/>
  <c r="Z250" i="2"/>
  <c r="X250" i="2"/>
  <c r="W250" i="2"/>
  <c r="V250" i="2"/>
  <c r="U250" i="2"/>
  <c r="T250" i="2"/>
  <c r="S250" i="2"/>
  <c r="R250" i="2"/>
  <c r="Q250" i="2"/>
  <c r="P250" i="2"/>
  <c r="O250" i="2"/>
  <c r="N250" i="2"/>
  <c r="M250" i="2"/>
  <c r="L250" i="2"/>
  <c r="AA250" i="2" s="1"/>
  <c r="K250" i="2"/>
  <c r="J250" i="2"/>
  <c r="I250" i="2"/>
  <c r="X249" i="2"/>
  <c r="W249" i="2"/>
  <c r="V249" i="2"/>
  <c r="U249" i="2"/>
  <c r="T249" i="2"/>
  <c r="S249" i="2"/>
  <c r="R249" i="2"/>
  <c r="Q249" i="2"/>
  <c r="P249" i="2"/>
  <c r="Z249" i="2" s="1"/>
  <c r="O249" i="2"/>
  <c r="N249" i="2"/>
  <c r="M249" i="2"/>
  <c r="L249" i="2"/>
  <c r="Y249" i="2" s="1"/>
  <c r="K249" i="2"/>
  <c r="J249" i="2"/>
  <c r="I249" i="2"/>
  <c r="AA249" i="2" s="1"/>
  <c r="AA248" i="2"/>
  <c r="Z248" i="2"/>
  <c r="X248" i="2"/>
  <c r="W248" i="2"/>
  <c r="V248" i="2"/>
  <c r="U248" i="2"/>
  <c r="T248" i="2"/>
  <c r="S248" i="2"/>
  <c r="R248" i="2"/>
  <c r="Q248" i="2"/>
  <c r="P248" i="2"/>
  <c r="O248" i="2"/>
  <c r="Y248" i="2" s="1"/>
  <c r="N248" i="2"/>
  <c r="M248" i="2"/>
  <c r="L248" i="2"/>
  <c r="K248" i="2"/>
  <c r="J248" i="2"/>
  <c r="I248" i="2"/>
  <c r="X247" i="2"/>
  <c r="W247" i="2"/>
  <c r="V247" i="2"/>
  <c r="U247" i="2"/>
  <c r="T247" i="2"/>
  <c r="S247" i="2"/>
  <c r="R247" i="2"/>
  <c r="Q247" i="2"/>
  <c r="P247" i="2"/>
  <c r="Z247" i="2" s="1"/>
  <c r="O247" i="2"/>
  <c r="N247" i="2"/>
  <c r="M247" i="2"/>
  <c r="L247" i="2"/>
  <c r="Y247" i="2" s="1"/>
  <c r="K247" i="2"/>
  <c r="J247" i="2"/>
  <c r="I247" i="2"/>
  <c r="AA247" i="2" s="1"/>
  <c r="X246" i="2"/>
  <c r="W246" i="2"/>
  <c r="V246" i="2"/>
  <c r="U246" i="2"/>
  <c r="T246" i="2"/>
  <c r="S246" i="2"/>
  <c r="R246" i="2"/>
  <c r="Q246" i="2"/>
  <c r="P246" i="2"/>
  <c r="O246" i="2"/>
  <c r="N246" i="2"/>
  <c r="M246" i="2"/>
  <c r="L246" i="2"/>
  <c r="AA246" i="2" s="1"/>
  <c r="K246" i="2"/>
  <c r="J246" i="2"/>
  <c r="I246" i="2"/>
  <c r="Z245" i="2"/>
  <c r="X245" i="2"/>
  <c r="W245" i="2"/>
  <c r="V245" i="2"/>
  <c r="U245" i="2"/>
  <c r="T245" i="2"/>
  <c r="S245" i="2"/>
  <c r="R245" i="2"/>
  <c r="Q245" i="2"/>
  <c r="P245" i="2"/>
  <c r="O245" i="2"/>
  <c r="N245" i="2"/>
  <c r="M245" i="2"/>
  <c r="L245" i="2"/>
  <c r="Y245" i="2" s="1"/>
  <c r="K245" i="2"/>
  <c r="J245" i="2"/>
  <c r="I245" i="2"/>
  <c r="X244" i="2"/>
  <c r="W244" i="2"/>
  <c r="V244" i="2"/>
  <c r="U244" i="2"/>
  <c r="T244" i="2"/>
  <c r="S244" i="2"/>
  <c r="R244" i="2"/>
  <c r="Q244" i="2"/>
  <c r="P244" i="2"/>
  <c r="O244" i="2"/>
  <c r="Y244" i="2" s="1"/>
  <c r="N244" i="2"/>
  <c r="M244" i="2"/>
  <c r="L244" i="2"/>
  <c r="K244" i="2"/>
  <c r="J244" i="2"/>
  <c r="I244" i="2"/>
  <c r="AA244" i="2" s="1"/>
  <c r="AA243" i="2"/>
  <c r="Z243" i="2"/>
  <c r="X243" i="2"/>
  <c r="W243" i="2"/>
  <c r="V243" i="2"/>
  <c r="U243" i="2"/>
  <c r="T243" i="2"/>
  <c r="S243" i="2"/>
  <c r="R243" i="2"/>
  <c r="Q243" i="2"/>
  <c r="P243" i="2"/>
  <c r="O243" i="2"/>
  <c r="Y243" i="2" s="1"/>
  <c r="N243" i="2"/>
  <c r="M243" i="2"/>
  <c r="L243" i="2"/>
  <c r="K243" i="2"/>
  <c r="J243" i="2"/>
  <c r="I243" i="2"/>
  <c r="X242" i="2"/>
  <c r="W242" i="2"/>
  <c r="V242" i="2"/>
  <c r="U242" i="2"/>
  <c r="T242" i="2"/>
  <c r="S242" i="2"/>
  <c r="R242" i="2"/>
  <c r="Q242" i="2"/>
  <c r="P242" i="2"/>
  <c r="Z242" i="2" s="1"/>
  <c r="O242" i="2"/>
  <c r="Y242" i="2" s="1"/>
  <c r="N242" i="2"/>
  <c r="M242" i="2"/>
  <c r="L242" i="2"/>
  <c r="K242" i="2"/>
  <c r="J242" i="2"/>
  <c r="I242" i="2"/>
  <c r="AA242" i="2" s="1"/>
  <c r="AA241" i="2"/>
  <c r="X241" i="2"/>
  <c r="W241" i="2"/>
  <c r="V241" i="2"/>
  <c r="U241" i="2"/>
  <c r="T241" i="2"/>
  <c r="S241" i="2"/>
  <c r="R241" i="2"/>
  <c r="Q241" i="2"/>
  <c r="P241" i="2"/>
  <c r="Z241" i="2" s="1"/>
  <c r="O241" i="2"/>
  <c r="N241" i="2"/>
  <c r="M241" i="2"/>
  <c r="L241" i="2"/>
  <c r="Y241" i="2" s="1"/>
  <c r="K241" i="2"/>
  <c r="J241" i="2"/>
  <c r="I241" i="2"/>
  <c r="X240" i="2"/>
  <c r="W240" i="2"/>
  <c r="V240" i="2"/>
  <c r="U240" i="2"/>
  <c r="T240" i="2"/>
  <c r="S240" i="2"/>
  <c r="R240" i="2"/>
  <c r="Q240" i="2"/>
  <c r="P240" i="2"/>
  <c r="Z240" i="2" s="1"/>
  <c r="O240" i="2"/>
  <c r="N240" i="2"/>
  <c r="M240" i="2"/>
  <c r="L240" i="2"/>
  <c r="Y240" i="2" s="1"/>
  <c r="K240" i="2"/>
  <c r="J240" i="2"/>
  <c r="I240" i="2"/>
  <c r="X239" i="2"/>
  <c r="W239" i="2"/>
  <c r="V239" i="2"/>
  <c r="U239" i="2"/>
  <c r="T239" i="2"/>
  <c r="S239" i="2"/>
  <c r="R239" i="2"/>
  <c r="Q239" i="2"/>
  <c r="Z239" i="2" s="1"/>
  <c r="P239" i="2"/>
  <c r="O239" i="2"/>
  <c r="N239" i="2"/>
  <c r="Y239" i="2" s="1"/>
  <c r="M239" i="2"/>
  <c r="L239" i="2"/>
  <c r="AA239" i="2" s="1"/>
  <c r="K239" i="2"/>
  <c r="J239" i="2"/>
  <c r="I239" i="2"/>
  <c r="Z238" i="2"/>
  <c r="X238" i="2"/>
  <c r="W238" i="2"/>
  <c r="V238" i="2"/>
  <c r="U238" i="2"/>
  <c r="T238" i="2"/>
  <c r="S238" i="2"/>
  <c r="R238" i="2"/>
  <c r="Q238" i="2"/>
  <c r="P238" i="2"/>
  <c r="O238" i="2"/>
  <c r="N238" i="2"/>
  <c r="M238" i="2"/>
  <c r="Y238" i="2" s="1"/>
  <c r="L238" i="2"/>
  <c r="AA238" i="2" s="1"/>
  <c r="K238" i="2"/>
  <c r="J238" i="2"/>
  <c r="I238" i="2"/>
  <c r="X237" i="2"/>
  <c r="W237" i="2"/>
  <c r="V237" i="2"/>
  <c r="U237" i="2"/>
  <c r="T237" i="2"/>
  <c r="S237" i="2"/>
  <c r="R237" i="2"/>
  <c r="Q237" i="2"/>
  <c r="P237" i="2"/>
  <c r="O237" i="2"/>
  <c r="N237" i="2"/>
  <c r="M237" i="2"/>
  <c r="L237" i="2"/>
  <c r="Y237" i="2" s="1"/>
  <c r="K237" i="2"/>
  <c r="J237" i="2"/>
  <c r="I237" i="2"/>
  <c r="AA237" i="2" s="1"/>
  <c r="Z236" i="2"/>
  <c r="X236" i="2"/>
  <c r="W236" i="2"/>
  <c r="V236" i="2"/>
  <c r="U236" i="2"/>
  <c r="T236" i="2"/>
  <c r="S236" i="2"/>
  <c r="R236" i="2"/>
  <c r="Q236" i="2"/>
  <c r="P236" i="2"/>
  <c r="AA236" i="2" s="1"/>
  <c r="O236" i="2"/>
  <c r="Y236" i="2" s="1"/>
  <c r="N236" i="2"/>
  <c r="M236" i="2"/>
  <c r="L236" i="2"/>
  <c r="K236" i="2"/>
  <c r="J236" i="2"/>
  <c r="I236" i="2"/>
  <c r="X235" i="2"/>
  <c r="W235" i="2"/>
  <c r="V235" i="2"/>
  <c r="U235" i="2"/>
  <c r="T235" i="2"/>
  <c r="S235" i="2"/>
  <c r="R235" i="2"/>
  <c r="Q235" i="2"/>
  <c r="P235" i="2"/>
  <c r="Z235" i="2" s="1"/>
  <c r="O235" i="2"/>
  <c r="N235" i="2"/>
  <c r="M235" i="2"/>
  <c r="L235" i="2"/>
  <c r="Y235" i="2" s="1"/>
  <c r="K235" i="2"/>
  <c r="J235" i="2"/>
  <c r="I235" i="2"/>
  <c r="AA235" i="2" s="1"/>
  <c r="X234" i="2"/>
  <c r="W234" i="2"/>
  <c r="V234" i="2"/>
  <c r="U234" i="2"/>
  <c r="T234" i="2"/>
  <c r="S234" i="2"/>
  <c r="R234" i="2"/>
  <c r="Q234" i="2"/>
  <c r="P234" i="2"/>
  <c r="Z234" i="2" s="1"/>
  <c r="O234" i="2"/>
  <c r="N234" i="2"/>
  <c r="M234" i="2"/>
  <c r="L234" i="2"/>
  <c r="K234" i="2"/>
  <c r="J234" i="2"/>
  <c r="I234" i="2"/>
  <c r="Z233" i="2"/>
  <c r="X233" i="2"/>
  <c r="W233" i="2"/>
  <c r="V233" i="2"/>
  <c r="U233" i="2"/>
  <c r="T233" i="2"/>
  <c r="S233" i="2"/>
  <c r="R233" i="2"/>
  <c r="Q233" i="2"/>
  <c r="P233" i="2"/>
  <c r="O233" i="2"/>
  <c r="N233" i="2"/>
  <c r="M233" i="2"/>
  <c r="Y233" i="2" s="1"/>
  <c r="L233" i="2"/>
  <c r="K233" i="2"/>
  <c r="J233" i="2"/>
  <c r="I233" i="2"/>
  <c r="X232" i="2"/>
  <c r="W232" i="2"/>
  <c r="V232" i="2"/>
  <c r="U232" i="2"/>
  <c r="T232" i="2"/>
  <c r="S232" i="2"/>
  <c r="R232" i="2"/>
  <c r="Q232" i="2"/>
  <c r="P232" i="2"/>
  <c r="O232" i="2"/>
  <c r="Y232" i="2" s="1"/>
  <c r="N232" i="2"/>
  <c r="M232" i="2"/>
  <c r="L232" i="2"/>
  <c r="K232" i="2"/>
  <c r="J232" i="2"/>
  <c r="I232" i="2"/>
  <c r="AA232" i="2" s="1"/>
  <c r="AA231" i="2"/>
  <c r="Z231" i="2"/>
  <c r="X231" i="2"/>
  <c r="W231" i="2"/>
  <c r="V231" i="2"/>
  <c r="U231" i="2"/>
  <c r="T231" i="2"/>
  <c r="S231" i="2"/>
  <c r="R231" i="2"/>
  <c r="Q231" i="2"/>
  <c r="P231" i="2"/>
  <c r="O231" i="2"/>
  <c r="N231" i="2"/>
  <c r="N299" i="2" s="1"/>
  <c r="M231" i="2"/>
  <c r="L231" i="2"/>
  <c r="K231" i="2"/>
  <c r="J231" i="2"/>
  <c r="I231" i="2"/>
  <c r="X230" i="2"/>
  <c r="W230" i="2"/>
  <c r="V230" i="2"/>
  <c r="U230" i="2"/>
  <c r="T230" i="2"/>
  <c r="T301" i="2" s="1"/>
  <c r="S230" i="2"/>
  <c r="R230" i="2"/>
  <c r="Q230" i="2"/>
  <c r="P230" i="2"/>
  <c r="Z230" i="2" s="1"/>
  <c r="O230" i="2"/>
  <c r="Y230" i="2" s="1"/>
  <c r="N230" i="2"/>
  <c r="M230" i="2"/>
  <c r="L230" i="2"/>
  <c r="K230" i="2"/>
  <c r="J230" i="2"/>
  <c r="I230" i="2"/>
  <c r="AA230" i="2" s="1"/>
  <c r="AA229" i="2"/>
  <c r="X229" i="2"/>
  <c r="W229" i="2"/>
  <c r="V229" i="2"/>
  <c r="U229" i="2"/>
  <c r="T229" i="2"/>
  <c r="S229" i="2"/>
  <c r="R229" i="2"/>
  <c r="Q229" i="2"/>
  <c r="P229" i="2"/>
  <c r="Z229" i="2" s="1"/>
  <c r="O229" i="2"/>
  <c r="N229" i="2"/>
  <c r="M229" i="2"/>
  <c r="L229" i="2"/>
  <c r="Y229" i="2" s="1"/>
  <c r="K229" i="2"/>
  <c r="J229" i="2"/>
  <c r="I229" i="2"/>
  <c r="X228" i="2"/>
  <c r="W228" i="2"/>
  <c r="V228" i="2"/>
  <c r="U228" i="2"/>
  <c r="T228" i="2"/>
  <c r="S228" i="2"/>
  <c r="R228" i="2"/>
  <c r="Q228" i="2"/>
  <c r="P228" i="2"/>
  <c r="Z228" i="2" s="1"/>
  <c r="O228" i="2"/>
  <c r="N228" i="2"/>
  <c r="M228" i="2"/>
  <c r="L228" i="2"/>
  <c r="Y228" i="2" s="1"/>
  <c r="K228" i="2"/>
  <c r="J228" i="2"/>
  <c r="I228" i="2"/>
  <c r="X227" i="2"/>
  <c r="W227" i="2"/>
  <c r="V227" i="2"/>
  <c r="U227" i="2"/>
  <c r="T227" i="2"/>
  <c r="S227" i="2"/>
  <c r="R227" i="2"/>
  <c r="Q227" i="2"/>
  <c r="P227" i="2"/>
  <c r="O227" i="2"/>
  <c r="N227" i="2"/>
  <c r="Y227" i="2" s="1"/>
  <c r="M227" i="2"/>
  <c r="L227" i="2"/>
  <c r="AA227" i="2" s="1"/>
  <c r="K227" i="2"/>
  <c r="J227" i="2"/>
  <c r="I227" i="2"/>
  <c r="Z226" i="2"/>
  <c r="X226" i="2"/>
  <c r="W226" i="2"/>
  <c r="V226" i="2"/>
  <c r="U226" i="2"/>
  <c r="T226" i="2"/>
  <c r="S226" i="2"/>
  <c r="R226" i="2"/>
  <c r="Q226" i="2"/>
  <c r="P226" i="2"/>
  <c r="O226" i="2"/>
  <c r="N226" i="2"/>
  <c r="M226" i="2"/>
  <c r="Y226" i="2" s="1"/>
  <c r="L226" i="2"/>
  <c r="AA226" i="2" s="1"/>
  <c r="K226" i="2"/>
  <c r="J226" i="2"/>
  <c r="I226" i="2"/>
  <c r="X225" i="2"/>
  <c r="W225" i="2"/>
  <c r="V225" i="2"/>
  <c r="U225" i="2"/>
  <c r="T225" i="2"/>
  <c r="S225" i="2"/>
  <c r="R225" i="2"/>
  <c r="Q225" i="2"/>
  <c r="P225" i="2"/>
  <c r="Z225" i="2" s="1"/>
  <c r="O225" i="2"/>
  <c r="N225" i="2"/>
  <c r="M225" i="2"/>
  <c r="L225" i="2"/>
  <c r="Y225" i="2" s="1"/>
  <c r="K225" i="2"/>
  <c r="J225" i="2"/>
  <c r="I225" i="2"/>
  <c r="AA225" i="2" s="1"/>
  <c r="AA224" i="2"/>
  <c r="Z224" i="2"/>
  <c r="X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X223" i="2"/>
  <c r="W223" i="2"/>
  <c r="V223" i="2"/>
  <c r="V297" i="2" s="1"/>
  <c r="U223" i="2"/>
  <c r="T223" i="2"/>
  <c r="S223" i="2"/>
  <c r="R223" i="2"/>
  <c r="Q223" i="2"/>
  <c r="P223" i="2"/>
  <c r="Z223" i="2" s="1"/>
  <c r="O223" i="2"/>
  <c r="N223" i="2"/>
  <c r="M223" i="2"/>
  <c r="L223" i="2"/>
  <c r="Y223" i="2" s="1"/>
  <c r="K223" i="2"/>
  <c r="J223" i="2"/>
  <c r="J297" i="2" s="1"/>
  <c r="I223" i="2"/>
  <c r="X222" i="2"/>
  <c r="W222" i="2"/>
  <c r="V222" i="2"/>
  <c r="U222" i="2"/>
  <c r="T222" i="2"/>
  <c r="S222" i="2"/>
  <c r="R222" i="2"/>
  <c r="Q222" i="2"/>
  <c r="P222" i="2"/>
  <c r="O222" i="2"/>
  <c r="N222" i="2"/>
  <c r="M222" i="2"/>
  <c r="L222" i="2"/>
  <c r="K222" i="2"/>
  <c r="J222" i="2"/>
  <c r="I222" i="2"/>
  <c r="Z221" i="2"/>
  <c r="X221" i="2"/>
  <c r="W221" i="2"/>
  <c r="V221" i="2"/>
  <c r="U221" i="2"/>
  <c r="T221" i="2"/>
  <c r="S221" i="2"/>
  <c r="R221" i="2"/>
  <c r="R297" i="2" s="1"/>
  <c r="Q221" i="2"/>
  <c r="P221" i="2"/>
  <c r="O221" i="2"/>
  <c r="N221" i="2"/>
  <c r="N297" i="2" s="1"/>
  <c r="M221" i="2"/>
  <c r="L221" i="2"/>
  <c r="K221" i="2"/>
  <c r="J221" i="2"/>
  <c r="I221" i="2"/>
  <c r="AA221" i="2" s="1"/>
  <c r="X220" i="2"/>
  <c r="W220" i="2"/>
  <c r="V220" i="2"/>
  <c r="U220" i="2"/>
  <c r="T220" i="2"/>
  <c r="S220" i="2"/>
  <c r="R220" i="2"/>
  <c r="Q220" i="2"/>
  <c r="P220" i="2"/>
  <c r="O220" i="2"/>
  <c r="Y220" i="2" s="1"/>
  <c r="N220" i="2"/>
  <c r="M220" i="2"/>
  <c r="L220" i="2"/>
  <c r="K220" i="2"/>
  <c r="J220" i="2"/>
  <c r="I220" i="2"/>
  <c r="AA220" i="2" s="1"/>
  <c r="AA219" i="2"/>
  <c r="Z219" i="2"/>
  <c r="X219" i="2"/>
  <c r="W219" i="2"/>
  <c r="V219" i="2"/>
  <c r="U219" i="2"/>
  <c r="T219" i="2"/>
  <c r="S219" i="2"/>
  <c r="R219" i="2"/>
  <c r="Q219" i="2"/>
  <c r="P219" i="2"/>
  <c r="O219" i="2"/>
  <c r="Y219" i="2" s="1"/>
  <c r="N219" i="2"/>
  <c r="M219" i="2"/>
  <c r="L219" i="2"/>
  <c r="K219" i="2"/>
  <c r="J219" i="2"/>
  <c r="I219" i="2"/>
  <c r="X218" i="2"/>
  <c r="W218" i="2"/>
  <c r="V218" i="2"/>
  <c r="U218" i="2"/>
  <c r="T218" i="2"/>
  <c r="S218" i="2"/>
  <c r="R218" i="2"/>
  <c r="Q218" i="2"/>
  <c r="P218" i="2"/>
  <c r="Z218" i="2" s="1"/>
  <c r="O218" i="2"/>
  <c r="Y218" i="2" s="1"/>
  <c r="N218" i="2"/>
  <c r="M218" i="2"/>
  <c r="L218" i="2"/>
  <c r="K218" i="2"/>
  <c r="J218" i="2"/>
  <c r="I218" i="2"/>
  <c r="AA218" i="2" s="1"/>
  <c r="X217" i="2"/>
  <c r="W217" i="2"/>
  <c r="V217" i="2"/>
  <c r="U217" i="2"/>
  <c r="T217" i="2"/>
  <c r="S217" i="2"/>
  <c r="R217" i="2"/>
  <c r="Q217" i="2"/>
  <c r="P217" i="2"/>
  <c r="Z217" i="2" s="1"/>
  <c r="O217" i="2"/>
  <c r="N217" i="2"/>
  <c r="M217" i="2"/>
  <c r="L217" i="2"/>
  <c r="Y217" i="2" s="1"/>
  <c r="K217" i="2"/>
  <c r="J217" i="2"/>
  <c r="I217" i="2"/>
  <c r="X216" i="2"/>
  <c r="W216" i="2"/>
  <c r="V216" i="2"/>
  <c r="U216" i="2"/>
  <c r="T216" i="2"/>
  <c r="S216" i="2"/>
  <c r="R216" i="2"/>
  <c r="Q216" i="2"/>
  <c r="P216" i="2"/>
  <c r="Z216" i="2" s="1"/>
  <c r="O216" i="2"/>
  <c r="N216" i="2"/>
  <c r="M216" i="2"/>
  <c r="L216" i="2"/>
  <c r="Y216" i="2" s="1"/>
  <c r="K216" i="2"/>
  <c r="J216" i="2"/>
  <c r="I216" i="2"/>
  <c r="AA216" i="2" s="1"/>
  <c r="X215" i="2"/>
  <c r="W215" i="2"/>
  <c r="V215" i="2"/>
  <c r="U215" i="2"/>
  <c r="T215" i="2"/>
  <c r="S215" i="2"/>
  <c r="R215" i="2"/>
  <c r="Q215" i="2"/>
  <c r="Z215" i="2" s="1"/>
  <c r="P215" i="2"/>
  <c r="O215" i="2"/>
  <c r="N215" i="2"/>
  <c r="Y215" i="2" s="1"/>
  <c r="M215" i="2"/>
  <c r="L215" i="2"/>
  <c r="AA215" i="2" s="1"/>
  <c r="K215" i="2"/>
  <c r="J215" i="2"/>
  <c r="I215" i="2"/>
  <c r="Z214" i="2"/>
  <c r="X214" i="2"/>
  <c r="W214" i="2"/>
  <c r="V214" i="2"/>
  <c r="U214" i="2"/>
  <c r="T214" i="2"/>
  <c r="S214" i="2"/>
  <c r="R214" i="2"/>
  <c r="Q214" i="2"/>
  <c r="P214" i="2"/>
  <c r="O214" i="2"/>
  <c r="N214" i="2"/>
  <c r="M214" i="2"/>
  <c r="L214" i="2"/>
  <c r="AA214" i="2" s="1"/>
  <c r="K214" i="2"/>
  <c r="J214" i="2"/>
  <c r="I214" i="2"/>
  <c r="X213" i="2"/>
  <c r="W213" i="2"/>
  <c r="V213" i="2"/>
  <c r="U213" i="2"/>
  <c r="T213" i="2"/>
  <c r="S213" i="2"/>
  <c r="R213" i="2"/>
  <c r="Q213" i="2"/>
  <c r="P213" i="2"/>
  <c r="Z213" i="2" s="1"/>
  <c r="O213" i="2"/>
  <c r="N213" i="2"/>
  <c r="M213" i="2"/>
  <c r="L213" i="2"/>
  <c r="Y213" i="2" s="1"/>
  <c r="K213" i="2"/>
  <c r="J213" i="2"/>
  <c r="I213" i="2"/>
  <c r="AA213" i="2" s="1"/>
  <c r="X212" i="2"/>
  <c r="W212" i="2"/>
  <c r="V212" i="2"/>
  <c r="U212" i="2"/>
  <c r="T212" i="2"/>
  <c r="S212" i="2"/>
  <c r="R212" i="2"/>
  <c r="Q212" i="2"/>
  <c r="P212" i="2"/>
  <c r="AA212" i="2" s="1"/>
  <c r="O212" i="2"/>
  <c r="N212" i="2"/>
  <c r="M212" i="2"/>
  <c r="L212" i="2"/>
  <c r="K212" i="2"/>
  <c r="J212" i="2"/>
  <c r="I212" i="2"/>
  <c r="X211" i="2"/>
  <c r="W211" i="2"/>
  <c r="V211" i="2"/>
  <c r="U211" i="2"/>
  <c r="T211" i="2"/>
  <c r="S211" i="2"/>
  <c r="R211" i="2"/>
  <c r="Q211" i="2"/>
  <c r="Z211" i="2" s="1"/>
  <c r="P211" i="2"/>
  <c r="O211" i="2"/>
  <c r="N211" i="2"/>
  <c r="M211" i="2"/>
  <c r="L211" i="2"/>
  <c r="Y211" i="2" s="1"/>
  <c r="K211" i="2"/>
  <c r="J211" i="2"/>
  <c r="I211" i="2"/>
  <c r="AA211" i="2" s="1"/>
  <c r="X210" i="2"/>
  <c r="W210" i="2"/>
  <c r="V210" i="2"/>
  <c r="U210" i="2"/>
  <c r="T210" i="2"/>
  <c r="T298" i="2" s="1"/>
  <c r="S210" i="2"/>
  <c r="S298" i="2" s="1"/>
  <c r="R210" i="2"/>
  <c r="R298" i="2" s="1"/>
  <c r="Q210" i="2"/>
  <c r="Q298" i="2" s="1"/>
  <c r="P210" i="2"/>
  <c r="O210" i="2"/>
  <c r="N210" i="2"/>
  <c r="M210" i="2"/>
  <c r="Y210" i="2" s="1"/>
  <c r="L210" i="2"/>
  <c r="AA210" i="2" s="1"/>
  <c r="K210" i="2"/>
  <c r="J210" i="2"/>
  <c r="I210" i="2"/>
  <c r="Z209" i="2"/>
  <c r="X209" i="2"/>
  <c r="W209" i="2"/>
  <c r="W300" i="2" s="1"/>
  <c r="V209" i="2"/>
  <c r="U209" i="2"/>
  <c r="T209" i="2"/>
  <c r="S209" i="2"/>
  <c r="R209" i="2"/>
  <c r="Q209" i="2"/>
  <c r="P209" i="2"/>
  <c r="O209" i="2"/>
  <c r="N209" i="2"/>
  <c r="M209" i="2"/>
  <c r="L209" i="2"/>
  <c r="Y209" i="2" s="1"/>
  <c r="K209" i="2"/>
  <c r="K300" i="2" s="1"/>
  <c r="J209" i="2"/>
  <c r="I209" i="2"/>
  <c r="X208" i="2"/>
  <c r="W208" i="2"/>
  <c r="V208" i="2"/>
  <c r="U208" i="2"/>
  <c r="T208" i="2"/>
  <c r="S208" i="2"/>
  <c r="R208" i="2"/>
  <c r="Z208" i="2" s="1"/>
  <c r="Q208" i="2"/>
  <c r="P208" i="2"/>
  <c r="O208" i="2"/>
  <c r="Y208" i="2" s="1"/>
  <c r="N208" i="2"/>
  <c r="M208" i="2"/>
  <c r="L208" i="2"/>
  <c r="K208" i="2"/>
  <c r="J208" i="2"/>
  <c r="I208" i="2"/>
  <c r="AA208" i="2" s="1"/>
  <c r="AA207" i="2"/>
  <c r="Z207" i="2"/>
  <c r="X207" i="2"/>
  <c r="W207" i="2"/>
  <c r="V207" i="2"/>
  <c r="U207" i="2"/>
  <c r="T207" i="2"/>
  <c r="S207" i="2"/>
  <c r="R207" i="2"/>
  <c r="Q207" i="2"/>
  <c r="P207" i="2"/>
  <c r="O207" i="2"/>
  <c r="N207" i="2"/>
  <c r="M207" i="2"/>
  <c r="Y207" i="2" s="1"/>
  <c r="L207" i="2"/>
  <c r="K207" i="2"/>
  <c r="J207" i="2"/>
  <c r="I207" i="2"/>
  <c r="X206" i="2"/>
  <c r="W206" i="2"/>
  <c r="V206" i="2"/>
  <c r="U206" i="2"/>
  <c r="T206" i="2"/>
  <c r="S206" i="2"/>
  <c r="R206" i="2"/>
  <c r="Q206" i="2"/>
  <c r="P206" i="2"/>
  <c r="Z206" i="2" s="1"/>
  <c r="O206" i="2"/>
  <c r="N206" i="2"/>
  <c r="M206" i="2"/>
  <c r="Y206" i="2" s="1"/>
  <c r="L206" i="2"/>
  <c r="K206" i="2"/>
  <c r="J206" i="2"/>
  <c r="I206" i="2"/>
  <c r="AA206" i="2" s="1"/>
  <c r="X205" i="2"/>
  <c r="W205" i="2"/>
  <c r="V205" i="2"/>
  <c r="U205" i="2"/>
  <c r="T205" i="2"/>
  <c r="S205" i="2"/>
  <c r="R205" i="2"/>
  <c r="Q205" i="2"/>
  <c r="P205" i="2"/>
  <c r="O205" i="2"/>
  <c r="N205" i="2"/>
  <c r="M205" i="2"/>
  <c r="L205" i="2"/>
  <c r="K205" i="2"/>
  <c r="J205" i="2"/>
  <c r="I205" i="2"/>
  <c r="X204" i="2"/>
  <c r="W204" i="2"/>
  <c r="V204" i="2"/>
  <c r="U204" i="2"/>
  <c r="T204" i="2"/>
  <c r="S204" i="2"/>
  <c r="R204" i="2"/>
  <c r="Q204" i="2"/>
  <c r="P204" i="2"/>
  <c r="Z204" i="2" s="1"/>
  <c r="O204" i="2"/>
  <c r="N204" i="2"/>
  <c r="M204" i="2"/>
  <c r="L204" i="2"/>
  <c r="Y204" i="2" s="1"/>
  <c r="K204" i="2"/>
  <c r="J204" i="2"/>
  <c r="I204" i="2"/>
  <c r="X203" i="2"/>
  <c r="W203" i="2"/>
  <c r="V203" i="2"/>
  <c r="U203" i="2"/>
  <c r="T203" i="2"/>
  <c r="S203" i="2"/>
  <c r="R203" i="2"/>
  <c r="Q203" i="2"/>
  <c r="P203" i="2"/>
  <c r="O203" i="2"/>
  <c r="N203" i="2"/>
  <c r="Y203" i="2" s="1"/>
  <c r="M203" i="2"/>
  <c r="L203" i="2"/>
  <c r="AA203" i="2" s="1"/>
  <c r="K203" i="2"/>
  <c r="J203" i="2"/>
  <c r="I203" i="2"/>
  <c r="Z202" i="2"/>
  <c r="X202" i="2"/>
  <c r="W202" i="2"/>
  <c r="V202" i="2"/>
  <c r="U202" i="2"/>
  <c r="T202" i="2"/>
  <c r="S202" i="2"/>
  <c r="R202" i="2"/>
  <c r="Q202" i="2"/>
  <c r="P202" i="2"/>
  <c r="O202" i="2"/>
  <c r="N202" i="2"/>
  <c r="M202" i="2"/>
  <c r="L202" i="2"/>
  <c r="AA202" i="2" s="1"/>
  <c r="K202" i="2"/>
  <c r="J202" i="2"/>
  <c r="I202" i="2"/>
  <c r="X201" i="2"/>
  <c r="W201" i="2"/>
  <c r="V201" i="2"/>
  <c r="U201" i="2"/>
  <c r="U299" i="2" s="1"/>
  <c r="T201" i="2"/>
  <c r="T299" i="2" s="1"/>
  <c r="S201" i="2"/>
  <c r="S299" i="2" s="1"/>
  <c r="R201" i="2"/>
  <c r="Q201" i="2"/>
  <c r="P201" i="2"/>
  <c r="O201" i="2"/>
  <c r="N201" i="2"/>
  <c r="M201" i="2"/>
  <c r="L201" i="2"/>
  <c r="K201" i="2"/>
  <c r="J201" i="2"/>
  <c r="I201" i="2"/>
  <c r="AA200" i="2"/>
  <c r="Z200" i="2"/>
  <c r="X200" i="2"/>
  <c r="W200" i="2"/>
  <c r="V200" i="2"/>
  <c r="U200" i="2"/>
  <c r="T200" i="2"/>
  <c r="T300" i="2" s="1"/>
  <c r="S200" i="2"/>
  <c r="S300" i="2" s="1"/>
  <c r="R200" i="2"/>
  <c r="R300" i="2" s="1"/>
  <c r="Q200" i="2"/>
  <c r="Q300" i="2" s="1"/>
  <c r="P200" i="2"/>
  <c r="P300" i="2" s="1"/>
  <c r="O200" i="2"/>
  <c r="N200" i="2"/>
  <c r="N300" i="2" s="1"/>
  <c r="M200" i="2"/>
  <c r="M300" i="2" s="1"/>
  <c r="L200" i="2"/>
  <c r="K200" i="2"/>
  <c r="J200" i="2"/>
  <c r="I200" i="2"/>
  <c r="X199" i="2"/>
  <c r="W199" i="2"/>
  <c r="W301" i="2" s="1"/>
  <c r="V199" i="2"/>
  <c r="V301" i="2" s="1"/>
  <c r="U199" i="2"/>
  <c r="T199" i="2"/>
  <c r="S199" i="2"/>
  <c r="S301" i="2" s="1"/>
  <c r="R199" i="2"/>
  <c r="R301" i="2" s="1"/>
  <c r="Q199" i="2"/>
  <c r="Z199" i="2" s="1"/>
  <c r="P199" i="2"/>
  <c r="O199" i="2"/>
  <c r="N199" i="2"/>
  <c r="N301" i="2" s="1"/>
  <c r="M199" i="2"/>
  <c r="M301" i="2" s="1"/>
  <c r="L199" i="2"/>
  <c r="K199" i="2"/>
  <c r="K301" i="2" s="1"/>
  <c r="J199" i="2"/>
  <c r="J301" i="2" s="1"/>
  <c r="I199" i="2"/>
  <c r="X198" i="2"/>
  <c r="W198" i="2"/>
  <c r="V198" i="2"/>
  <c r="U198" i="2"/>
  <c r="T198" i="2"/>
  <c r="S198" i="2"/>
  <c r="R198" i="2"/>
  <c r="Q198" i="2"/>
  <c r="P198" i="2"/>
  <c r="O198" i="2"/>
  <c r="N198" i="2"/>
  <c r="M198" i="2"/>
  <c r="Y198" i="2" s="1"/>
  <c r="L198" i="2"/>
  <c r="K198" i="2"/>
  <c r="J198" i="2"/>
  <c r="I198" i="2"/>
  <c r="Z197" i="2"/>
  <c r="X197" i="2"/>
  <c r="W197" i="2"/>
  <c r="V197" i="2"/>
  <c r="U197" i="2"/>
  <c r="T197" i="2"/>
  <c r="S197" i="2"/>
  <c r="R197" i="2"/>
  <c r="Q197" i="2"/>
  <c r="P197" i="2"/>
  <c r="O197" i="2"/>
  <c r="N197" i="2"/>
  <c r="M197" i="2"/>
  <c r="L197" i="2"/>
  <c r="Y197" i="2" s="1"/>
  <c r="K197" i="2"/>
  <c r="J197" i="2"/>
  <c r="I197" i="2"/>
  <c r="X196" i="2"/>
  <c r="W196" i="2"/>
  <c r="V196" i="2"/>
  <c r="U196" i="2"/>
  <c r="T196" i="2"/>
  <c r="S196" i="2"/>
  <c r="R196" i="2"/>
  <c r="Q196" i="2"/>
  <c r="P196" i="2"/>
  <c r="O196" i="2"/>
  <c r="Y196" i="2" s="1"/>
  <c r="N196" i="2"/>
  <c r="M196" i="2"/>
  <c r="L196" i="2"/>
  <c r="K196" i="2"/>
  <c r="J196" i="2"/>
  <c r="I196" i="2"/>
  <c r="AA196" i="2" s="1"/>
  <c r="AA195" i="2"/>
  <c r="Z195" i="2"/>
  <c r="X195" i="2"/>
  <c r="W195" i="2"/>
  <c r="V195" i="2"/>
  <c r="U195" i="2"/>
  <c r="T195" i="2"/>
  <c r="S195" i="2"/>
  <c r="R195" i="2"/>
  <c r="Q195" i="2"/>
  <c r="P195" i="2"/>
  <c r="O195" i="2"/>
  <c r="Y195" i="2" s="1"/>
  <c r="N195" i="2"/>
  <c r="M195" i="2"/>
  <c r="L195" i="2"/>
  <c r="K195" i="2"/>
  <c r="J195" i="2"/>
  <c r="I195" i="2"/>
  <c r="X194" i="2"/>
  <c r="W194" i="2"/>
  <c r="V194" i="2"/>
  <c r="U194" i="2"/>
  <c r="T194" i="2"/>
  <c r="S194" i="2"/>
  <c r="R194" i="2"/>
  <c r="Q194" i="2"/>
  <c r="P194" i="2"/>
  <c r="Z194" i="2" s="1"/>
  <c r="O194" i="2"/>
  <c r="N194" i="2"/>
  <c r="M194" i="2"/>
  <c r="Y194" i="2" s="1"/>
  <c r="L194" i="2"/>
  <c r="K194" i="2"/>
  <c r="J194" i="2"/>
  <c r="I194" i="2"/>
  <c r="AA194" i="2" s="1"/>
  <c r="AA193" i="2"/>
  <c r="X193" i="2"/>
  <c r="W193" i="2"/>
  <c r="V193" i="2"/>
  <c r="U193" i="2"/>
  <c r="T193" i="2"/>
  <c r="S193" i="2"/>
  <c r="R193" i="2"/>
  <c r="Q193" i="2"/>
  <c r="P193" i="2"/>
  <c r="Z193" i="2" s="1"/>
  <c r="O193" i="2"/>
  <c r="N193" i="2"/>
  <c r="M193" i="2"/>
  <c r="L193" i="2"/>
  <c r="Y193" i="2" s="1"/>
  <c r="K193" i="2"/>
  <c r="J193" i="2"/>
  <c r="I193" i="2"/>
  <c r="X192" i="2"/>
  <c r="W192" i="2"/>
  <c r="V192" i="2"/>
  <c r="U192" i="2"/>
  <c r="T192" i="2"/>
  <c r="S192" i="2"/>
  <c r="R192" i="2"/>
  <c r="Q192" i="2"/>
  <c r="P192" i="2"/>
  <c r="Z192" i="2" s="1"/>
  <c r="O192" i="2"/>
  <c r="N192" i="2"/>
  <c r="M192" i="2"/>
  <c r="L192" i="2"/>
  <c r="Y192" i="2" s="1"/>
  <c r="K192" i="2"/>
  <c r="J192" i="2"/>
  <c r="I192" i="2"/>
  <c r="X191" i="2"/>
  <c r="W191" i="2"/>
  <c r="V191" i="2"/>
  <c r="U191" i="2"/>
  <c r="T191" i="2"/>
  <c r="S191" i="2"/>
  <c r="R191" i="2"/>
  <c r="Q191" i="2"/>
  <c r="P191" i="2"/>
  <c r="O191" i="2"/>
  <c r="N191" i="2"/>
  <c r="Y191" i="2" s="1"/>
  <c r="M191" i="2"/>
  <c r="L191" i="2"/>
  <c r="AA191" i="2" s="1"/>
  <c r="K191" i="2"/>
  <c r="J191" i="2"/>
  <c r="I191" i="2"/>
  <c r="Z190" i="2"/>
  <c r="X190" i="2"/>
  <c r="W190" i="2"/>
  <c r="V190" i="2"/>
  <c r="U190" i="2"/>
  <c r="T190" i="2"/>
  <c r="S190" i="2"/>
  <c r="R190" i="2"/>
  <c r="Q190" i="2"/>
  <c r="P190" i="2"/>
  <c r="O190" i="2"/>
  <c r="N190" i="2"/>
  <c r="Y190" i="2" s="1"/>
  <c r="M190" i="2"/>
  <c r="L190" i="2"/>
  <c r="AA190" i="2" s="1"/>
  <c r="K190" i="2"/>
  <c r="J190" i="2"/>
  <c r="I190" i="2"/>
  <c r="X189" i="2"/>
  <c r="W189" i="2"/>
  <c r="V189" i="2"/>
  <c r="U189" i="2"/>
  <c r="T189" i="2"/>
  <c r="S189" i="2"/>
  <c r="R189" i="2"/>
  <c r="Q189" i="2"/>
  <c r="P189" i="2"/>
  <c r="O189" i="2"/>
  <c r="N189" i="2"/>
  <c r="M189" i="2"/>
  <c r="L189" i="2"/>
  <c r="Y189" i="2" s="1"/>
  <c r="K189" i="2"/>
  <c r="J189" i="2"/>
  <c r="I189" i="2"/>
  <c r="AA189" i="2" s="1"/>
  <c r="Z188" i="2"/>
  <c r="X188" i="2"/>
  <c r="W188" i="2"/>
  <c r="V188" i="2"/>
  <c r="U188" i="2"/>
  <c r="T188" i="2"/>
  <c r="S188" i="2"/>
  <c r="R188" i="2"/>
  <c r="Q188" i="2"/>
  <c r="P188" i="2"/>
  <c r="AA188" i="2" s="1"/>
  <c r="O188" i="2"/>
  <c r="Y188" i="2" s="1"/>
  <c r="N188" i="2"/>
  <c r="M188" i="2"/>
  <c r="L188" i="2"/>
  <c r="K188" i="2"/>
  <c r="J188" i="2"/>
  <c r="I188" i="2"/>
  <c r="X187" i="2"/>
  <c r="W187" i="2"/>
  <c r="V187" i="2"/>
  <c r="U187" i="2"/>
  <c r="T187" i="2"/>
  <c r="S187" i="2"/>
  <c r="R187" i="2"/>
  <c r="Q187" i="2"/>
  <c r="Z187" i="2" s="1"/>
  <c r="P187" i="2"/>
  <c r="O187" i="2"/>
  <c r="N187" i="2"/>
  <c r="M187" i="2"/>
  <c r="L187" i="2"/>
  <c r="Y187" i="2" s="1"/>
  <c r="K187" i="2"/>
  <c r="J187" i="2"/>
  <c r="I187" i="2"/>
  <c r="X186" i="2"/>
  <c r="W186" i="2"/>
  <c r="V186" i="2"/>
  <c r="U186" i="2"/>
  <c r="T186" i="2"/>
  <c r="S186" i="2"/>
  <c r="R186" i="2"/>
  <c r="Q186" i="2"/>
  <c r="P186" i="2"/>
  <c r="Z186" i="2" s="1"/>
  <c r="O186" i="2"/>
  <c r="N186" i="2"/>
  <c r="M186" i="2"/>
  <c r="Y186" i="2" s="1"/>
  <c r="L186" i="2"/>
  <c r="K186" i="2"/>
  <c r="J186" i="2"/>
  <c r="I186" i="2"/>
  <c r="Z185" i="2"/>
  <c r="X185" i="2"/>
  <c r="W185" i="2"/>
  <c r="V185" i="2"/>
  <c r="U185" i="2"/>
  <c r="T185" i="2"/>
  <c r="S185" i="2"/>
  <c r="R185" i="2"/>
  <c r="Q185" i="2"/>
  <c r="P185" i="2"/>
  <c r="O185" i="2"/>
  <c r="N185" i="2"/>
  <c r="Y185" i="2" s="1"/>
  <c r="M185" i="2"/>
  <c r="L185" i="2"/>
  <c r="K185" i="2"/>
  <c r="J185" i="2"/>
  <c r="I185" i="2"/>
  <c r="X184" i="2"/>
  <c r="W184" i="2"/>
  <c r="V184" i="2"/>
  <c r="U184" i="2"/>
  <c r="T184" i="2"/>
  <c r="S184" i="2"/>
  <c r="R184" i="2"/>
  <c r="Z184" i="2" s="1"/>
  <c r="Q184" i="2"/>
  <c r="P184" i="2"/>
  <c r="O184" i="2"/>
  <c r="Y184" i="2" s="1"/>
  <c r="N184" i="2"/>
  <c r="M184" i="2"/>
  <c r="L184" i="2"/>
  <c r="K184" i="2"/>
  <c r="J184" i="2"/>
  <c r="I184" i="2"/>
  <c r="AA184" i="2" s="1"/>
  <c r="Z183" i="2"/>
  <c r="Y183" i="2"/>
  <c r="X183" i="2"/>
  <c r="W183" i="2"/>
  <c r="V183" i="2"/>
  <c r="U183" i="2"/>
  <c r="T183" i="2"/>
  <c r="S183" i="2"/>
  <c r="R183" i="2"/>
  <c r="Q183" i="2"/>
  <c r="P183" i="2"/>
  <c r="AA183" i="2" s="1"/>
  <c r="O183" i="2"/>
  <c r="N183" i="2"/>
  <c r="M183" i="2"/>
  <c r="L183" i="2"/>
  <c r="K183" i="2"/>
  <c r="J183" i="2"/>
  <c r="I183" i="2"/>
  <c r="X182" i="2"/>
  <c r="W182" i="2"/>
  <c r="V182" i="2"/>
  <c r="U182" i="2"/>
  <c r="T182" i="2"/>
  <c r="S182" i="2"/>
  <c r="R182" i="2"/>
  <c r="Q182" i="2"/>
  <c r="P182" i="2"/>
  <c r="Z182" i="2" s="1"/>
  <c r="O182" i="2"/>
  <c r="N182" i="2"/>
  <c r="M182" i="2"/>
  <c r="Y182" i="2" s="1"/>
  <c r="L182" i="2"/>
  <c r="K182" i="2"/>
  <c r="J182" i="2"/>
  <c r="I182" i="2"/>
  <c r="AA182" i="2" s="1"/>
  <c r="X181" i="2"/>
  <c r="W181" i="2"/>
  <c r="V181" i="2"/>
  <c r="U181" i="2"/>
  <c r="T181" i="2"/>
  <c r="S181" i="2"/>
  <c r="R181" i="2"/>
  <c r="Q181" i="2"/>
  <c r="P181" i="2"/>
  <c r="AA181" i="2" s="1"/>
  <c r="O181" i="2"/>
  <c r="N181" i="2"/>
  <c r="M181" i="2"/>
  <c r="L181" i="2"/>
  <c r="K181" i="2"/>
  <c r="J181" i="2"/>
  <c r="I181" i="2"/>
  <c r="X180" i="2"/>
  <c r="W180" i="2"/>
  <c r="V180" i="2"/>
  <c r="U180" i="2"/>
  <c r="T180" i="2"/>
  <c r="S180" i="2"/>
  <c r="R180" i="2"/>
  <c r="Q180" i="2"/>
  <c r="P180" i="2"/>
  <c r="Z180" i="2" s="1"/>
  <c r="O180" i="2"/>
  <c r="N180" i="2"/>
  <c r="M180" i="2"/>
  <c r="Y180" i="2" s="1"/>
  <c r="L180" i="2"/>
  <c r="K180" i="2"/>
  <c r="J180" i="2"/>
  <c r="I180" i="2"/>
  <c r="AA180" i="2" s="1"/>
  <c r="X179" i="2"/>
  <c r="W179" i="2"/>
  <c r="V179" i="2"/>
  <c r="U179" i="2"/>
  <c r="T179" i="2"/>
  <c r="S179" i="2"/>
  <c r="Z179" i="2" s="1"/>
  <c r="R179" i="2"/>
  <c r="Q179" i="2"/>
  <c r="P179" i="2"/>
  <c r="O179" i="2"/>
  <c r="N179" i="2"/>
  <c r="Y179" i="2" s="1"/>
  <c r="M179" i="2"/>
  <c r="L179" i="2"/>
  <c r="AA179" i="2" s="1"/>
  <c r="K179" i="2"/>
  <c r="J179" i="2"/>
  <c r="I179" i="2"/>
  <c r="AA178" i="2"/>
  <c r="Z178" i="2"/>
  <c r="X178" i="2"/>
  <c r="W178" i="2"/>
  <c r="V178" i="2"/>
  <c r="U178" i="2"/>
  <c r="T178" i="2"/>
  <c r="S178" i="2"/>
  <c r="R178" i="2"/>
  <c r="Q178" i="2"/>
  <c r="P178" i="2"/>
  <c r="O178" i="2"/>
  <c r="Y178" i="2" s="1"/>
  <c r="N178" i="2"/>
  <c r="M178" i="2"/>
  <c r="L178" i="2"/>
  <c r="K178" i="2"/>
  <c r="J178" i="2"/>
  <c r="I178" i="2"/>
  <c r="X177" i="2"/>
  <c r="W177" i="2"/>
  <c r="V177" i="2"/>
  <c r="U177" i="2"/>
  <c r="T177" i="2"/>
  <c r="S177" i="2"/>
  <c r="R177" i="2"/>
  <c r="Q177" i="2"/>
  <c r="P177" i="2"/>
  <c r="O177" i="2"/>
  <c r="N177" i="2"/>
  <c r="M177" i="2"/>
  <c r="L177" i="2"/>
  <c r="Y177" i="2" s="1"/>
  <c r="K177" i="2"/>
  <c r="J177" i="2"/>
  <c r="I177" i="2"/>
  <c r="AA177" i="2" s="1"/>
  <c r="AA176" i="2"/>
  <c r="Z176" i="2"/>
  <c r="X176" i="2"/>
  <c r="W176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X175" i="2"/>
  <c r="W175" i="2"/>
  <c r="V175" i="2"/>
  <c r="U175" i="2"/>
  <c r="T175" i="2"/>
  <c r="S175" i="2"/>
  <c r="R175" i="2"/>
  <c r="Q175" i="2"/>
  <c r="Z175" i="2" s="1"/>
  <c r="P175" i="2"/>
  <c r="O175" i="2"/>
  <c r="N175" i="2"/>
  <c r="M175" i="2"/>
  <c r="L175" i="2"/>
  <c r="Y175" i="2" s="1"/>
  <c r="K175" i="2"/>
  <c r="J175" i="2"/>
  <c r="I175" i="2"/>
  <c r="AA175" i="2" s="1"/>
  <c r="X174" i="2"/>
  <c r="W174" i="2"/>
  <c r="V174" i="2"/>
  <c r="U174" i="2"/>
  <c r="T174" i="2"/>
  <c r="S174" i="2"/>
  <c r="R174" i="2"/>
  <c r="Q174" i="2"/>
  <c r="P174" i="2"/>
  <c r="O174" i="2"/>
  <c r="N174" i="2"/>
  <c r="M174" i="2"/>
  <c r="Y174" i="2" s="1"/>
  <c r="L174" i="2"/>
  <c r="K174" i="2"/>
  <c r="J174" i="2"/>
  <c r="I174" i="2"/>
  <c r="Z173" i="2"/>
  <c r="X173" i="2"/>
  <c r="W173" i="2"/>
  <c r="V173" i="2"/>
  <c r="U173" i="2"/>
  <c r="T173" i="2"/>
  <c r="S173" i="2"/>
  <c r="R173" i="2"/>
  <c r="Q173" i="2"/>
  <c r="P173" i="2"/>
  <c r="O173" i="2"/>
  <c r="N173" i="2"/>
  <c r="M173" i="2"/>
  <c r="L173" i="2"/>
  <c r="Y173" i="2" s="1"/>
  <c r="K173" i="2"/>
  <c r="J173" i="2"/>
  <c r="I173" i="2"/>
  <c r="X172" i="2"/>
  <c r="W172" i="2"/>
  <c r="V172" i="2"/>
  <c r="U172" i="2"/>
  <c r="T172" i="2"/>
  <c r="S172" i="2"/>
  <c r="R172" i="2"/>
  <c r="Z172" i="2" s="1"/>
  <c r="Q172" i="2"/>
  <c r="P172" i="2"/>
  <c r="O172" i="2"/>
  <c r="N172" i="2"/>
  <c r="M172" i="2"/>
  <c r="L172" i="2"/>
  <c r="K172" i="2"/>
  <c r="J172" i="2"/>
  <c r="I172" i="2"/>
  <c r="AA172" i="2" s="1"/>
  <c r="X171" i="2"/>
  <c r="W171" i="2"/>
  <c r="V171" i="2"/>
  <c r="U171" i="2"/>
  <c r="T171" i="2"/>
  <c r="S171" i="2"/>
  <c r="R171" i="2"/>
  <c r="Q171" i="2"/>
  <c r="P171" i="2"/>
  <c r="Z171" i="2" s="1"/>
  <c r="O171" i="2"/>
  <c r="N171" i="2"/>
  <c r="M171" i="2"/>
  <c r="Y171" i="2" s="1"/>
  <c r="L171" i="2"/>
  <c r="K171" i="2"/>
  <c r="J171" i="2"/>
  <c r="I171" i="2"/>
  <c r="AA171" i="2" s="1"/>
  <c r="X170" i="2"/>
  <c r="W170" i="2"/>
  <c r="V170" i="2"/>
  <c r="U170" i="2"/>
  <c r="T170" i="2"/>
  <c r="S170" i="2"/>
  <c r="R170" i="2"/>
  <c r="Q170" i="2"/>
  <c r="P170" i="2"/>
  <c r="O170" i="2"/>
  <c r="N170" i="2"/>
  <c r="M170" i="2"/>
  <c r="Y170" i="2" s="1"/>
  <c r="L170" i="2"/>
  <c r="K170" i="2"/>
  <c r="J170" i="2"/>
  <c r="I170" i="2"/>
  <c r="AA170" i="2" s="1"/>
  <c r="X169" i="2"/>
  <c r="W169" i="2"/>
  <c r="V169" i="2"/>
  <c r="U169" i="2"/>
  <c r="T169" i="2"/>
  <c r="S169" i="2"/>
  <c r="R169" i="2"/>
  <c r="Q169" i="2"/>
  <c r="P169" i="2"/>
  <c r="AA169" i="2" s="1"/>
  <c r="O169" i="2"/>
  <c r="N169" i="2"/>
  <c r="M169" i="2"/>
  <c r="L169" i="2"/>
  <c r="K169" i="2"/>
  <c r="J169" i="2"/>
  <c r="I169" i="2"/>
  <c r="X168" i="2"/>
  <c r="W168" i="2"/>
  <c r="V168" i="2"/>
  <c r="U168" i="2"/>
  <c r="T168" i="2"/>
  <c r="S168" i="2"/>
  <c r="R168" i="2"/>
  <c r="Q168" i="2"/>
  <c r="P168" i="2"/>
  <c r="Z168" i="2" s="1"/>
  <c r="O168" i="2"/>
  <c r="N168" i="2"/>
  <c r="M168" i="2"/>
  <c r="L168" i="2"/>
  <c r="Y168" i="2" s="1"/>
  <c r="K168" i="2"/>
  <c r="J168" i="2"/>
  <c r="I168" i="2"/>
  <c r="AA168" i="2" s="1"/>
  <c r="Z167" i="2"/>
  <c r="X167" i="2"/>
  <c r="W167" i="2"/>
  <c r="V167" i="2"/>
  <c r="U167" i="2"/>
  <c r="T167" i="2"/>
  <c r="S167" i="2"/>
  <c r="R167" i="2"/>
  <c r="Q167" i="2"/>
  <c r="P167" i="2"/>
  <c r="O167" i="2"/>
  <c r="N167" i="2"/>
  <c r="Y167" i="2" s="1"/>
  <c r="M167" i="2"/>
  <c r="L167" i="2"/>
  <c r="AA167" i="2" s="1"/>
  <c r="K167" i="2"/>
  <c r="J167" i="2"/>
  <c r="I167" i="2"/>
  <c r="Z166" i="2"/>
  <c r="X166" i="2"/>
  <c r="W166" i="2"/>
  <c r="V166" i="2"/>
  <c r="U166" i="2"/>
  <c r="T166" i="2"/>
  <c r="S166" i="2"/>
  <c r="R166" i="2"/>
  <c r="Q166" i="2"/>
  <c r="P166" i="2"/>
  <c r="O166" i="2"/>
  <c r="N166" i="2"/>
  <c r="M166" i="2"/>
  <c r="Y166" i="2" s="1"/>
  <c r="L166" i="2"/>
  <c r="K166" i="2"/>
  <c r="J166" i="2"/>
  <c r="I166" i="2"/>
  <c r="AA166" i="2" s="1"/>
  <c r="AA165" i="2"/>
  <c r="X165" i="2"/>
  <c r="W165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AA164" i="2"/>
  <c r="X164" i="2"/>
  <c r="W164" i="2"/>
  <c r="V164" i="2"/>
  <c r="U164" i="2"/>
  <c r="T164" i="2"/>
  <c r="S164" i="2"/>
  <c r="R164" i="2"/>
  <c r="Q164" i="2"/>
  <c r="Z164" i="2" s="1"/>
  <c r="P164" i="2"/>
  <c r="O164" i="2"/>
  <c r="N164" i="2"/>
  <c r="M164" i="2"/>
  <c r="Y164" i="2" s="1"/>
  <c r="L164" i="2"/>
  <c r="K164" i="2"/>
  <c r="J164" i="2"/>
  <c r="I164" i="2"/>
  <c r="Z163" i="2"/>
  <c r="X163" i="2"/>
  <c r="W163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X162" i="2"/>
  <c r="W162" i="2"/>
  <c r="V162" i="2"/>
  <c r="U162" i="2"/>
  <c r="T162" i="2"/>
  <c r="S162" i="2"/>
  <c r="R162" i="2"/>
  <c r="Q162" i="2"/>
  <c r="P162" i="2"/>
  <c r="Z162" i="2" s="1"/>
  <c r="O162" i="2"/>
  <c r="N162" i="2"/>
  <c r="M162" i="2"/>
  <c r="L162" i="2"/>
  <c r="Y162" i="2" s="1"/>
  <c r="K162" i="2"/>
  <c r="J162" i="2"/>
  <c r="I162" i="2"/>
  <c r="AA162" i="2" s="1"/>
  <c r="Z161" i="2"/>
  <c r="X161" i="2"/>
  <c r="W161" i="2"/>
  <c r="V161" i="2"/>
  <c r="U161" i="2"/>
  <c r="T161" i="2"/>
  <c r="S161" i="2"/>
  <c r="R161" i="2"/>
  <c r="Q161" i="2"/>
  <c r="P161" i="2"/>
  <c r="O161" i="2"/>
  <c r="N161" i="2"/>
  <c r="Y161" i="2" s="1"/>
  <c r="M161" i="2"/>
  <c r="L161" i="2"/>
  <c r="K161" i="2"/>
  <c r="J161" i="2"/>
  <c r="I161" i="2"/>
  <c r="X160" i="2"/>
  <c r="W160" i="2"/>
  <c r="V160" i="2"/>
  <c r="U160" i="2"/>
  <c r="T160" i="2"/>
  <c r="S160" i="2"/>
  <c r="R160" i="2"/>
  <c r="Z160" i="2" s="1"/>
  <c r="Q160" i="2"/>
  <c r="P160" i="2"/>
  <c r="O160" i="2"/>
  <c r="N160" i="2"/>
  <c r="M160" i="2"/>
  <c r="L160" i="2"/>
  <c r="K160" i="2"/>
  <c r="J160" i="2"/>
  <c r="I160" i="2"/>
  <c r="AA160" i="2" s="1"/>
  <c r="AA159" i="2"/>
  <c r="X159" i="2"/>
  <c r="W159" i="2"/>
  <c r="V159" i="2"/>
  <c r="U159" i="2"/>
  <c r="T159" i="2"/>
  <c r="S159" i="2"/>
  <c r="R159" i="2"/>
  <c r="Q159" i="2"/>
  <c r="P159" i="2"/>
  <c r="Z159" i="2" s="1"/>
  <c r="O159" i="2"/>
  <c r="Y159" i="2" s="1"/>
  <c r="N159" i="2"/>
  <c r="M159" i="2"/>
  <c r="L159" i="2"/>
  <c r="K159" i="2"/>
  <c r="J159" i="2"/>
  <c r="I159" i="2"/>
  <c r="X158" i="2"/>
  <c r="W158" i="2"/>
  <c r="V158" i="2"/>
  <c r="U158" i="2"/>
  <c r="T158" i="2"/>
  <c r="S158" i="2"/>
  <c r="R158" i="2"/>
  <c r="Q158" i="2"/>
  <c r="P158" i="2"/>
  <c r="Z158" i="2" s="1"/>
  <c r="O158" i="2"/>
  <c r="N158" i="2"/>
  <c r="M158" i="2"/>
  <c r="Y158" i="2" s="1"/>
  <c r="L158" i="2"/>
  <c r="K158" i="2"/>
  <c r="J158" i="2"/>
  <c r="I158" i="2"/>
  <c r="AA158" i="2" s="1"/>
  <c r="AA157" i="2"/>
  <c r="X157" i="2"/>
  <c r="W157" i="2"/>
  <c r="V157" i="2"/>
  <c r="U157" i="2"/>
  <c r="T157" i="2"/>
  <c r="S157" i="2"/>
  <c r="R157" i="2"/>
  <c r="Z157" i="2" s="1"/>
  <c r="Q157" i="2"/>
  <c r="P157" i="2"/>
  <c r="O157" i="2"/>
  <c r="N157" i="2"/>
  <c r="M157" i="2"/>
  <c r="L157" i="2"/>
  <c r="K157" i="2"/>
  <c r="J157" i="2"/>
  <c r="I157" i="2"/>
  <c r="X156" i="2"/>
  <c r="W156" i="2"/>
  <c r="V156" i="2"/>
  <c r="U156" i="2"/>
  <c r="T156" i="2"/>
  <c r="S156" i="2"/>
  <c r="R156" i="2"/>
  <c r="Q156" i="2"/>
  <c r="P156" i="2"/>
  <c r="Z156" i="2" s="1"/>
  <c r="O156" i="2"/>
  <c r="N156" i="2"/>
  <c r="M156" i="2"/>
  <c r="L156" i="2"/>
  <c r="Y156" i="2" s="1"/>
  <c r="K156" i="2"/>
  <c r="J156" i="2"/>
  <c r="I156" i="2"/>
  <c r="AA156" i="2" s="1"/>
  <c r="Z155" i="2"/>
  <c r="X155" i="2"/>
  <c r="W155" i="2"/>
  <c r="V155" i="2"/>
  <c r="U155" i="2"/>
  <c r="T155" i="2"/>
  <c r="S155" i="2"/>
  <c r="R155" i="2"/>
  <c r="Q155" i="2"/>
  <c r="P155" i="2"/>
  <c r="O155" i="2"/>
  <c r="N155" i="2"/>
  <c r="Y155" i="2" s="1"/>
  <c r="M155" i="2"/>
  <c r="L155" i="2"/>
  <c r="AA155" i="2" s="1"/>
  <c r="K155" i="2"/>
  <c r="J155" i="2"/>
  <c r="I155" i="2"/>
  <c r="X154" i="2"/>
  <c r="W154" i="2"/>
  <c r="V154" i="2"/>
  <c r="U154" i="2"/>
  <c r="T154" i="2"/>
  <c r="S154" i="2"/>
  <c r="R154" i="2"/>
  <c r="Q154" i="2"/>
  <c r="Z154" i="2" s="1"/>
  <c r="P154" i="2"/>
  <c r="O154" i="2"/>
  <c r="N154" i="2"/>
  <c r="M154" i="2"/>
  <c r="Y154" i="2" s="1"/>
  <c r="L154" i="2"/>
  <c r="K154" i="2"/>
  <c r="J154" i="2"/>
  <c r="I154" i="2"/>
  <c r="AA154" i="2" s="1"/>
  <c r="X153" i="2"/>
  <c r="W153" i="2"/>
  <c r="V153" i="2"/>
  <c r="U153" i="2"/>
  <c r="T153" i="2"/>
  <c r="S153" i="2"/>
  <c r="R153" i="2"/>
  <c r="Q153" i="2"/>
  <c r="P153" i="2"/>
  <c r="AA153" i="2" s="1"/>
  <c r="O153" i="2"/>
  <c r="N153" i="2"/>
  <c r="M153" i="2"/>
  <c r="L153" i="2"/>
  <c r="K153" i="2"/>
  <c r="J153" i="2"/>
  <c r="I153" i="2"/>
  <c r="Z152" i="2"/>
  <c r="X152" i="2"/>
  <c r="W152" i="2"/>
  <c r="V152" i="2"/>
  <c r="U152" i="2"/>
  <c r="T152" i="2"/>
  <c r="S152" i="2"/>
  <c r="R152" i="2"/>
  <c r="Q152" i="2"/>
  <c r="P152" i="2"/>
  <c r="O152" i="2"/>
  <c r="N152" i="2"/>
  <c r="Y152" i="2" s="1"/>
  <c r="M152" i="2"/>
  <c r="L152" i="2"/>
  <c r="K152" i="2"/>
  <c r="J152" i="2"/>
  <c r="I152" i="2"/>
  <c r="AA152" i="2" s="1"/>
  <c r="X151" i="2"/>
  <c r="W151" i="2"/>
  <c r="V151" i="2"/>
  <c r="U151" i="2"/>
  <c r="T151" i="2"/>
  <c r="S151" i="2"/>
  <c r="R151" i="2"/>
  <c r="Q151" i="2"/>
  <c r="P151" i="2"/>
  <c r="Z151" i="2" s="1"/>
  <c r="O151" i="2"/>
  <c r="N151" i="2"/>
  <c r="M151" i="2"/>
  <c r="L151" i="2"/>
  <c r="K151" i="2"/>
  <c r="J151" i="2"/>
  <c r="I151" i="2"/>
  <c r="Z150" i="2"/>
  <c r="X150" i="2"/>
  <c r="W150" i="2"/>
  <c r="V150" i="2"/>
  <c r="U150" i="2"/>
  <c r="T150" i="2"/>
  <c r="S150" i="2"/>
  <c r="R150" i="2"/>
  <c r="Q150" i="2"/>
  <c r="P150" i="2"/>
  <c r="O150" i="2"/>
  <c r="N150" i="2"/>
  <c r="Y150" i="2" s="1"/>
  <c r="M150" i="2"/>
  <c r="L150" i="2"/>
  <c r="K150" i="2"/>
  <c r="J150" i="2"/>
  <c r="I150" i="2"/>
  <c r="AA150" i="2" s="1"/>
  <c r="X149" i="2"/>
  <c r="W149" i="2"/>
  <c r="V149" i="2"/>
  <c r="U149" i="2"/>
  <c r="T149" i="2"/>
  <c r="S149" i="2"/>
  <c r="R149" i="2"/>
  <c r="Q149" i="2"/>
  <c r="P149" i="2"/>
  <c r="Z149" i="2" s="1"/>
  <c r="O149" i="2"/>
  <c r="N149" i="2"/>
  <c r="M149" i="2"/>
  <c r="L149" i="2"/>
  <c r="Y149" i="2" s="1"/>
  <c r="K149" i="2"/>
  <c r="J149" i="2"/>
  <c r="I149" i="2"/>
  <c r="AA148" i="2"/>
  <c r="X148" i="2"/>
  <c r="W148" i="2"/>
  <c r="V148" i="2"/>
  <c r="U148" i="2"/>
  <c r="T148" i="2"/>
  <c r="S148" i="2"/>
  <c r="Z148" i="2" s="1"/>
  <c r="R148" i="2"/>
  <c r="Q148" i="2"/>
  <c r="P148" i="2"/>
  <c r="O148" i="2"/>
  <c r="Y148" i="2" s="1"/>
  <c r="N148" i="2"/>
  <c r="M148" i="2"/>
  <c r="L148" i="2"/>
  <c r="K148" i="2"/>
  <c r="J148" i="2"/>
  <c r="I148" i="2"/>
  <c r="X147" i="2"/>
  <c r="W147" i="2"/>
  <c r="V147" i="2"/>
  <c r="U147" i="2"/>
  <c r="T147" i="2"/>
  <c r="S147" i="2"/>
  <c r="R147" i="2"/>
  <c r="Z147" i="2" s="1"/>
  <c r="Q147" i="2"/>
  <c r="P147" i="2"/>
  <c r="O147" i="2"/>
  <c r="N147" i="2"/>
  <c r="M147" i="2"/>
  <c r="L147" i="2"/>
  <c r="AA147" i="2" s="1"/>
  <c r="K147" i="2"/>
  <c r="J147" i="2"/>
  <c r="I147" i="2"/>
  <c r="X146" i="2"/>
  <c r="W146" i="2"/>
  <c r="V146" i="2"/>
  <c r="U146" i="2"/>
  <c r="T146" i="2"/>
  <c r="S146" i="2"/>
  <c r="R146" i="2"/>
  <c r="Q146" i="2"/>
  <c r="P146" i="2"/>
  <c r="Z146" i="2" s="1"/>
  <c r="O146" i="2"/>
  <c r="N146" i="2"/>
  <c r="M146" i="2"/>
  <c r="Y146" i="2" s="1"/>
  <c r="L146" i="2"/>
  <c r="K146" i="2"/>
  <c r="J146" i="2"/>
  <c r="I146" i="2"/>
  <c r="AA146" i="2" s="1"/>
  <c r="AA145" i="2"/>
  <c r="X145" i="2"/>
  <c r="W145" i="2"/>
  <c r="V145" i="2"/>
  <c r="U145" i="2"/>
  <c r="T145" i="2"/>
  <c r="S145" i="2"/>
  <c r="R145" i="2"/>
  <c r="Q145" i="2"/>
  <c r="P145" i="2"/>
  <c r="Z145" i="2" s="1"/>
  <c r="O145" i="2"/>
  <c r="Y145" i="2" s="1"/>
  <c r="N145" i="2"/>
  <c r="M145" i="2"/>
  <c r="L145" i="2"/>
  <c r="K145" i="2"/>
  <c r="J145" i="2"/>
  <c r="I145" i="2"/>
  <c r="AA144" i="2"/>
  <c r="Y144" i="2"/>
  <c r="X144" i="2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X143" i="2"/>
  <c r="W143" i="2"/>
  <c r="V143" i="2"/>
  <c r="U143" i="2"/>
  <c r="T143" i="2"/>
  <c r="S143" i="2"/>
  <c r="R143" i="2"/>
  <c r="Q143" i="2"/>
  <c r="P143" i="2"/>
  <c r="Z143" i="2" s="1"/>
  <c r="O143" i="2"/>
  <c r="N143" i="2"/>
  <c r="M143" i="2"/>
  <c r="L143" i="2"/>
  <c r="AA143" i="2" s="1"/>
  <c r="K143" i="2"/>
  <c r="J143" i="2"/>
  <c r="I143" i="2"/>
  <c r="AA142" i="2"/>
  <c r="X142" i="2"/>
  <c r="W142" i="2"/>
  <c r="V142" i="2"/>
  <c r="U142" i="2"/>
  <c r="T142" i="2"/>
  <c r="S142" i="2"/>
  <c r="Z142" i="2" s="1"/>
  <c r="R142" i="2"/>
  <c r="Q142" i="2"/>
  <c r="P142" i="2"/>
  <c r="O142" i="2"/>
  <c r="Y142" i="2" s="1"/>
  <c r="N142" i="2"/>
  <c r="M142" i="2"/>
  <c r="L142" i="2"/>
  <c r="K142" i="2"/>
  <c r="J142" i="2"/>
  <c r="I142" i="2"/>
  <c r="Z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Y141" i="2" s="1"/>
  <c r="K141" i="2"/>
  <c r="J141" i="2"/>
  <c r="I141" i="2"/>
  <c r="AA141" i="2" s="1"/>
  <c r="X140" i="2"/>
  <c r="W140" i="2"/>
  <c r="V140" i="2"/>
  <c r="U140" i="2"/>
  <c r="T140" i="2"/>
  <c r="S140" i="2"/>
  <c r="R140" i="2"/>
  <c r="Q140" i="2"/>
  <c r="P140" i="2"/>
  <c r="Z140" i="2" s="1"/>
  <c r="O140" i="2"/>
  <c r="N140" i="2"/>
  <c r="M140" i="2"/>
  <c r="L140" i="2"/>
  <c r="AA140" i="2" s="1"/>
  <c r="K140" i="2"/>
  <c r="J140" i="2"/>
  <c r="I140" i="2"/>
  <c r="X139" i="2"/>
  <c r="W139" i="2"/>
  <c r="V139" i="2"/>
  <c r="U139" i="2"/>
  <c r="T139" i="2"/>
  <c r="S139" i="2"/>
  <c r="R139" i="2"/>
  <c r="Q139" i="2"/>
  <c r="Z139" i="2" s="1"/>
  <c r="P139" i="2"/>
  <c r="O139" i="2"/>
  <c r="N139" i="2"/>
  <c r="M139" i="2"/>
  <c r="L139" i="2"/>
  <c r="Y139" i="2" s="1"/>
  <c r="K139" i="2"/>
  <c r="J139" i="2"/>
  <c r="I139" i="2"/>
  <c r="AA139" i="2" s="1"/>
  <c r="X138" i="2"/>
  <c r="W138" i="2"/>
  <c r="V138" i="2"/>
  <c r="U138" i="2"/>
  <c r="T138" i="2"/>
  <c r="S138" i="2"/>
  <c r="R138" i="2"/>
  <c r="Q138" i="2"/>
  <c r="P138" i="2"/>
  <c r="Z138" i="2" s="1"/>
  <c r="O138" i="2"/>
  <c r="N138" i="2"/>
  <c r="M138" i="2"/>
  <c r="L138" i="2"/>
  <c r="AA138" i="2" s="1"/>
  <c r="K138" i="2"/>
  <c r="J138" i="2"/>
  <c r="I138" i="2"/>
  <c r="X137" i="2"/>
  <c r="W137" i="2"/>
  <c r="V137" i="2"/>
  <c r="U137" i="2"/>
  <c r="T137" i="2"/>
  <c r="S137" i="2"/>
  <c r="R137" i="2"/>
  <c r="Z137" i="2" s="1"/>
  <c r="Q137" i="2"/>
  <c r="P137" i="2"/>
  <c r="O137" i="2"/>
  <c r="N137" i="2"/>
  <c r="Y137" i="2" s="1"/>
  <c r="M137" i="2"/>
  <c r="L137" i="2"/>
  <c r="K137" i="2"/>
  <c r="J137" i="2"/>
  <c r="I137" i="2"/>
  <c r="AA137" i="2" s="1"/>
  <c r="X136" i="2"/>
  <c r="W136" i="2"/>
  <c r="V136" i="2"/>
  <c r="U136" i="2"/>
  <c r="T136" i="2"/>
  <c r="S136" i="2"/>
  <c r="R136" i="2"/>
  <c r="Q136" i="2"/>
  <c r="P136" i="2"/>
  <c r="Z136" i="2" s="1"/>
  <c r="O136" i="2"/>
  <c r="N136" i="2"/>
  <c r="M136" i="2"/>
  <c r="Y136" i="2" s="1"/>
  <c r="L136" i="2"/>
  <c r="K136" i="2"/>
  <c r="J136" i="2"/>
  <c r="I136" i="2"/>
  <c r="AA136" i="2" s="1"/>
  <c r="X135" i="2"/>
  <c r="W135" i="2"/>
  <c r="V135" i="2"/>
  <c r="U135" i="2"/>
  <c r="T135" i="2"/>
  <c r="S135" i="2"/>
  <c r="R135" i="2"/>
  <c r="Q135" i="2"/>
  <c r="P135" i="2"/>
  <c r="Z135" i="2" s="1"/>
  <c r="O135" i="2"/>
  <c r="N135" i="2"/>
  <c r="M135" i="2"/>
  <c r="L135" i="2"/>
  <c r="AA135" i="2" s="1"/>
  <c r="K135" i="2"/>
  <c r="J135" i="2"/>
  <c r="I135" i="2"/>
  <c r="AA134" i="2"/>
  <c r="X134" i="2"/>
  <c r="W134" i="2"/>
  <c r="V134" i="2"/>
  <c r="U134" i="2"/>
  <c r="T134" i="2"/>
  <c r="S134" i="2"/>
  <c r="R134" i="2"/>
  <c r="Q134" i="2"/>
  <c r="P134" i="2"/>
  <c r="Z134" i="2" s="1"/>
  <c r="O134" i="2"/>
  <c r="Y134" i="2" s="1"/>
  <c r="N134" i="2"/>
  <c r="M134" i="2"/>
  <c r="L134" i="2"/>
  <c r="K134" i="2"/>
  <c r="J134" i="2"/>
  <c r="I134" i="2"/>
  <c r="AA133" i="2"/>
  <c r="Z133" i="2"/>
  <c r="X133" i="2"/>
  <c r="W133" i="2"/>
  <c r="V133" i="2"/>
  <c r="U133" i="2"/>
  <c r="T133" i="2"/>
  <c r="S133" i="2"/>
  <c r="R133" i="2"/>
  <c r="Q133" i="2"/>
  <c r="P133" i="2"/>
  <c r="O133" i="2"/>
  <c r="Y133" i="2" s="1"/>
  <c r="N133" i="2"/>
  <c r="M133" i="2"/>
  <c r="L133" i="2"/>
  <c r="K133" i="2"/>
  <c r="J133" i="2"/>
  <c r="I133" i="2"/>
  <c r="X132" i="2"/>
  <c r="W132" i="2"/>
  <c r="V132" i="2"/>
  <c r="U132" i="2"/>
  <c r="T132" i="2"/>
  <c r="S132" i="2"/>
  <c r="R132" i="2"/>
  <c r="Q132" i="2"/>
  <c r="P132" i="2"/>
  <c r="Z132" i="2" s="1"/>
  <c r="O132" i="2"/>
  <c r="N132" i="2"/>
  <c r="M132" i="2"/>
  <c r="L132" i="2"/>
  <c r="Y132" i="2" s="1"/>
  <c r="K132" i="2"/>
  <c r="J132" i="2"/>
  <c r="I132" i="2"/>
  <c r="AA132" i="2" s="1"/>
  <c r="AA131" i="2"/>
  <c r="X131" i="2"/>
  <c r="W131" i="2"/>
  <c r="V131" i="2"/>
  <c r="U131" i="2"/>
  <c r="T131" i="2"/>
  <c r="S131" i="2"/>
  <c r="R131" i="2"/>
  <c r="Q131" i="2"/>
  <c r="P131" i="2"/>
  <c r="Z131" i="2" s="1"/>
  <c r="O131" i="2"/>
  <c r="N131" i="2"/>
  <c r="M131" i="2"/>
  <c r="L131" i="2"/>
  <c r="Y131" i="2" s="1"/>
  <c r="K131" i="2"/>
  <c r="J131" i="2"/>
  <c r="I131" i="2"/>
  <c r="X130" i="2"/>
  <c r="W130" i="2"/>
  <c r="V130" i="2"/>
  <c r="U130" i="2"/>
  <c r="T130" i="2"/>
  <c r="S130" i="2"/>
  <c r="R130" i="2"/>
  <c r="Z130" i="2" s="1"/>
  <c r="Q130" i="2"/>
  <c r="P130" i="2"/>
  <c r="O130" i="2"/>
  <c r="N130" i="2"/>
  <c r="Y130" i="2" s="1"/>
  <c r="M130" i="2"/>
  <c r="L130" i="2"/>
  <c r="K130" i="2"/>
  <c r="J130" i="2"/>
  <c r="I130" i="2"/>
  <c r="AA130" i="2" s="1"/>
  <c r="X129" i="2"/>
  <c r="W129" i="2"/>
  <c r="V129" i="2"/>
  <c r="U129" i="2"/>
  <c r="T129" i="2"/>
  <c r="S129" i="2"/>
  <c r="R129" i="2"/>
  <c r="Q129" i="2"/>
  <c r="P129" i="2"/>
  <c r="Z129" i="2" s="1"/>
  <c r="O129" i="2"/>
  <c r="N129" i="2"/>
  <c r="M129" i="2"/>
  <c r="Y129" i="2" s="1"/>
  <c r="L129" i="2"/>
  <c r="K129" i="2"/>
  <c r="J129" i="2"/>
  <c r="I129" i="2"/>
  <c r="AA129" i="2" s="1"/>
  <c r="X128" i="2"/>
  <c r="W128" i="2"/>
  <c r="V128" i="2"/>
  <c r="U128" i="2"/>
  <c r="T128" i="2"/>
  <c r="S128" i="2"/>
  <c r="R128" i="2"/>
  <c r="Q128" i="2"/>
  <c r="P128" i="2"/>
  <c r="Z128" i="2" s="1"/>
  <c r="O128" i="2"/>
  <c r="N128" i="2"/>
  <c r="M128" i="2"/>
  <c r="L128" i="2"/>
  <c r="Y128" i="2" s="1"/>
  <c r="K128" i="2"/>
  <c r="J128" i="2"/>
  <c r="I128" i="2"/>
  <c r="AA128" i="2" s="1"/>
  <c r="AA127" i="2"/>
  <c r="X127" i="2"/>
  <c r="W127" i="2"/>
  <c r="V127" i="2"/>
  <c r="U127" i="2"/>
  <c r="T127" i="2"/>
  <c r="S127" i="2"/>
  <c r="R127" i="2"/>
  <c r="Q127" i="2"/>
  <c r="P127" i="2"/>
  <c r="Z127" i="2" s="1"/>
  <c r="O127" i="2"/>
  <c r="N127" i="2"/>
  <c r="M127" i="2"/>
  <c r="L127" i="2"/>
  <c r="Y127" i="2" s="1"/>
  <c r="K127" i="2"/>
  <c r="J127" i="2"/>
  <c r="I127" i="2"/>
  <c r="AA126" i="2"/>
  <c r="Z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Y126" i="2" s="1"/>
  <c r="K126" i="2"/>
  <c r="J126" i="2"/>
  <c r="I126" i="2"/>
  <c r="X125" i="2"/>
  <c r="W125" i="2"/>
  <c r="V125" i="2"/>
  <c r="U125" i="2"/>
  <c r="T125" i="2"/>
  <c r="S125" i="2"/>
  <c r="R125" i="2"/>
  <c r="Q125" i="2"/>
  <c r="Z125" i="2" s="1"/>
  <c r="P125" i="2"/>
  <c r="O125" i="2"/>
  <c r="N125" i="2"/>
  <c r="M125" i="2"/>
  <c r="Y125" i="2" s="1"/>
  <c r="L125" i="2"/>
  <c r="K125" i="2"/>
  <c r="J125" i="2"/>
  <c r="I125" i="2"/>
  <c r="AA125" i="2" s="1"/>
  <c r="X124" i="2"/>
  <c r="W124" i="2"/>
  <c r="V124" i="2"/>
  <c r="U124" i="2"/>
  <c r="T124" i="2"/>
  <c r="S124" i="2"/>
  <c r="R124" i="2"/>
  <c r="Q124" i="2"/>
  <c r="P124" i="2"/>
  <c r="Z124" i="2" s="1"/>
  <c r="O124" i="2"/>
  <c r="N124" i="2"/>
  <c r="M124" i="2"/>
  <c r="L124" i="2"/>
  <c r="AA124" i="2" s="1"/>
  <c r="K124" i="2"/>
  <c r="J124" i="2"/>
  <c r="I124" i="2"/>
  <c r="X123" i="2"/>
  <c r="W123" i="2"/>
  <c r="V123" i="2"/>
  <c r="U123" i="2"/>
  <c r="T123" i="2"/>
  <c r="S123" i="2"/>
  <c r="Z123" i="2" s="1"/>
  <c r="R123" i="2"/>
  <c r="Q123" i="2"/>
  <c r="P123" i="2"/>
  <c r="O123" i="2"/>
  <c r="N123" i="2"/>
  <c r="M123" i="2"/>
  <c r="L123" i="2"/>
  <c r="AA123" i="2" s="1"/>
  <c r="K123" i="2"/>
  <c r="J123" i="2"/>
  <c r="I123" i="2"/>
  <c r="X122" i="2"/>
  <c r="W122" i="2"/>
  <c r="V122" i="2"/>
  <c r="U122" i="2"/>
  <c r="T122" i="2"/>
  <c r="S122" i="2"/>
  <c r="R122" i="2"/>
  <c r="Z122" i="2" s="1"/>
  <c r="Q122" i="2"/>
  <c r="P122" i="2"/>
  <c r="O122" i="2"/>
  <c r="N122" i="2"/>
  <c r="M122" i="2"/>
  <c r="L122" i="2"/>
  <c r="Y122" i="2" s="1"/>
  <c r="K122" i="2"/>
  <c r="J122" i="2"/>
  <c r="I122" i="2"/>
  <c r="AA122" i="2" s="1"/>
  <c r="Z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Y121" i="2" s="1"/>
  <c r="L121" i="2"/>
  <c r="K121" i="2"/>
  <c r="J121" i="2"/>
  <c r="I121" i="2"/>
  <c r="AA121" i="2" s="1"/>
  <c r="X120" i="2"/>
  <c r="W120" i="2"/>
  <c r="V120" i="2"/>
  <c r="U120" i="2"/>
  <c r="T120" i="2"/>
  <c r="S120" i="2"/>
  <c r="R120" i="2"/>
  <c r="Q120" i="2"/>
  <c r="P120" i="2"/>
  <c r="Z120" i="2" s="1"/>
  <c r="O120" i="2"/>
  <c r="N120" i="2"/>
  <c r="M120" i="2"/>
  <c r="L120" i="2"/>
  <c r="Y120" i="2" s="1"/>
  <c r="K120" i="2"/>
  <c r="J120" i="2"/>
  <c r="I120" i="2"/>
  <c r="AA120" i="2" s="1"/>
  <c r="AA119" i="2"/>
  <c r="X119" i="2"/>
  <c r="W119" i="2"/>
  <c r="V119" i="2"/>
  <c r="U119" i="2"/>
  <c r="T119" i="2"/>
  <c r="S119" i="2"/>
  <c r="R119" i="2"/>
  <c r="Q119" i="2"/>
  <c r="P119" i="2"/>
  <c r="Z119" i="2" s="1"/>
  <c r="O119" i="2"/>
  <c r="Y119" i="2" s="1"/>
  <c r="N119" i="2"/>
  <c r="M119" i="2"/>
  <c r="L119" i="2"/>
  <c r="K119" i="2"/>
  <c r="J119" i="2"/>
  <c r="I119" i="2"/>
  <c r="X118" i="2"/>
  <c r="W118" i="2"/>
  <c r="V118" i="2"/>
  <c r="U118" i="2"/>
  <c r="T118" i="2"/>
  <c r="S118" i="2"/>
  <c r="R118" i="2"/>
  <c r="Z118" i="2" s="1"/>
  <c r="Q118" i="2"/>
  <c r="P118" i="2"/>
  <c r="O118" i="2"/>
  <c r="N118" i="2"/>
  <c r="Y118" i="2" s="1"/>
  <c r="M118" i="2"/>
  <c r="L118" i="2"/>
  <c r="K118" i="2"/>
  <c r="J118" i="2"/>
  <c r="I118" i="2"/>
  <c r="AA118" i="2" s="1"/>
  <c r="X117" i="2"/>
  <c r="W117" i="2"/>
  <c r="V117" i="2"/>
  <c r="U117" i="2"/>
  <c r="T117" i="2"/>
  <c r="S117" i="2"/>
  <c r="R117" i="2"/>
  <c r="Q117" i="2"/>
  <c r="P117" i="2"/>
  <c r="Z117" i="2" s="1"/>
  <c r="O117" i="2"/>
  <c r="N117" i="2"/>
  <c r="M117" i="2"/>
  <c r="Y117" i="2" s="1"/>
  <c r="L117" i="2"/>
  <c r="K117" i="2"/>
  <c r="J117" i="2"/>
  <c r="I117" i="2"/>
  <c r="AA117" i="2" s="1"/>
  <c r="X116" i="2"/>
  <c r="W116" i="2"/>
  <c r="V116" i="2"/>
  <c r="U116" i="2"/>
  <c r="T116" i="2"/>
  <c r="S116" i="2"/>
  <c r="R116" i="2"/>
  <c r="Q116" i="2"/>
  <c r="P116" i="2"/>
  <c r="Z116" i="2" s="1"/>
  <c r="O116" i="2"/>
  <c r="N116" i="2"/>
  <c r="M116" i="2"/>
  <c r="L116" i="2"/>
  <c r="AA116" i="2" s="1"/>
  <c r="K116" i="2"/>
  <c r="J116" i="2"/>
  <c r="I116" i="2"/>
  <c r="AA115" i="2"/>
  <c r="X115" i="2"/>
  <c r="W115" i="2"/>
  <c r="V115" i="2"/>
  <c r="U115" i="2"/>
  <c r="T115" i="2"/>
  <c r="S115" i="2"/>
  <c r="R115" i="2"/>
  <c r="Q115" i="2"/>
  <c r="P115" i="2"/>
  <c r="Z115" i="2" s="1"/>
  <c r="O115" i="2"/>
  <c r="N115" i="2"/>
  <c r="M115" i="2"/>
  <c r="L115" i="2"/>
  <c r="Y115" i="2" s="1"/>
  <c r="K115" i="2"/>
  <c r="J115" i="2"/>
  <c r="I115" i="2"/>
  <c r="AA114" i="2"/>
  <c r="Z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Y114" i="2" s="1"/>
  <c r="K114" i="2"/>
  <c r="J114" i="2"/>
  <c r="I114" i="2"/>
  <c r="X113" i="2"/>
  <c r="W113" i="2"/>
  <c r="V113" i="2"/>
  <c r="U113" i="2"/>
  <c r="T113" i="2"/>
  <c r="S113" i="2"/>
  <c r="R113" i="2"/>
  <c r="Q113" i="2"/>
  <c r="Z113" i="2" s="1"/>
  <c r="P113" i="2"/>
  <c r="O113" i="2"/>
  <c r="N113" i="2"/>
  <c r="M113" i="2"/>
  <c r="Y113" i="2" s="1"/>
  <c r="L113" i="2"/>
  <c r="K113" i="2"/>
  <c r="J113" i="2"/>
  <c r="I113" i="2"/>
  <c r="AA113" i="2" s="1"/>
  <c r="X112" i="2"/>
  <c r="W112" i="2"/>
  <c r="V112" i="2"/>
  <c r="U112" i="2"/>
  <c r="T112" i="2"/>
  <c r="S112" i="2"/>
  <c r="R112" i="2"/>
  <c r="Q112" i="2"/>
  <c r="P112" i="2"/>
  <c r="Z112" i="2" s="1"/>
  <c r="O112" i="2"/>
  <c r="N112" i="2"/>
  <c r="M112" i="2"/>
  <c r="L112" i="2"/>
  <c r="AA112" i="2" s="1"/>
  <c r="K112" i="2"/>
  <c r="J112" i="2"/>
  <c r="I112" i="2"/>
  <c r="X111" i="2"/>
  <c r="W111" i="2"/>
  <c r="V111" i="2"/>
  <c r="U111" i="2"/>
  <c r="T111" i="2"/>
  <c r="S111" i="2"/>
  <c r="Z111" i="2" s="1"/>
  <c r="R111" i="2"/>
  <c r="Q111" i="2"/>
  <c r="P111" i="2"/>
  <c r="O111" i="2"/>
  <c r="N111" i="2"/>
  <c r="M111" i="2"/>
  <c r="L111" i="2"/>
  <c r="AA111" i="2" s="1"/>
  <c r="K111" i="2"/>
  <c r="J111" i="2"/>
  <c r="I111" i="2"/>
  <c r="X110" i="2"/>
  <c r="W110" i="2"/>
  <c r="V110" i="2"/>
  <c r="U110" i="2"/>
  <c r="T110" i="2"/>
  <c r="S110" i="2"/>
  <c r="R110" i="2"/>
  <c r="Z110" i="2" s="1"/>
  <c r="Q110" i="2"/>
  <c r="P110" i="2"/>
  <c r="O110" i="2"/>
  <c r="N110" i="2"/>
  <c r="M110" i="2"/>
  <c r="L110" i="2"/>
  <c r="Y110" i="2" s="1"/>
  <c r="K110" i="2"/>
  <c r="J110" i="2"/>
  <c r="I110" i="2"/>
  <c r="AA110" i="2" s="1"/>
  <c r="Z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Y109" i="2" s="1"/>
  <c r="L109" i="2"/>
  <c r="K109" i="2"/>
  <c r="J109" i="2"/>
  <c r="I109" i="2"/>
  <c r="AA109" i="2" s="1"/>
  <c r="X108" i="2"/>
  <c r="W108" i="2"/>
  <c r="V108" i="2"/>
  <c r="U108" i="2"/>
  <c r="T108" i="2"/>
  <c r="S108" i="2"/>
  <c r="R108" i="2"/>
  <c r="Q108" i="2"/>
  <c r="P108" i="2"/>
  <c r="Z108" i="2" s="1"/>
  <c r="O108" i="2"/>
  <c r="N108" i="2"/>
  <c r="M108" i="2"/>
  <c r="L108" i="2"/>
  <c r="Y108" i="2" s="1"/>
  <c r="K108" i="2"/>
  <c r="J108" i="2"/>
  <c r="I108" i="2"/>
  <c r="AA108" i="2" s="1"/>
  <c r="AA107" i="2"/>
  <c r="X107" i="2"/>
  <c r="W107" i="2"/>
  <c r="V107" i="2"/>
  <c r="U107" i="2"/>
  <c r="T107" i="2"/>
  <c r="S107" i="2"/>
  <c r="R107" i="2"/>
  <c r="Q107" i="2"/>
  <c r="P107" i="2"/>
  <c r="Z107" i="2" s="1"/>
  <c r="O107" i="2"/>
  <c r="Y107" i="2" s="1"/>
  <c r="N107" i="2"/>
  <c r="M107" i="2"/>
  <c r="L107" i="2"/>
  <c r="K107" i="2"/>
  <c r="J107" i="2"/>
  <c r="I107" i="2"/>
  <c r="X106" i="2"/>
  <c r="W106" i="2"/>
  <c r="V106" i="2"/>
  <c r="U106" i="2"/>
  <c r="T106" i="2"/>
  <c r="S106" i="2"/>
  <c r="R106" i="2"/>
  <c r="Z106" i="2" s="1"/>
  <c r="Q106" i="2"/>
  <c r="P106" i="2"/>
  <c r="O106" i="2"/>
  <c r="N106" i="2"/>
  <c r="Y106" i="2" s="1"/>
  <c r="M106" i="2"/>
  <c r="L106" i="2"/>
  <c r="K106" i="2"/>
  <c r="J106" i="2"/>
  <c r="I106" i="2"/>
  <c r="AA106" i="2" s="1"/>
  <c r="X105" i="2"/>
  <c r="W105" i="2"/>
  <c r="V105" i="2"/>
  <c r="U105" i="2"/>
  <c r="T105" i="2"/>
  <c r="S105" i="2"/>
  <c r="R105" i="2"/>
  <c r="Q105" i="2"/>
  <c r="P105" i="2"/>
  <c r="Z105" i="2" s="1"/>
  <c r="O105" i="2"/>
  <c r="N105" i="2"/>
  <c r="M105" i="2"/>
  <c r="Y105" i="2" s="1"/>
  <c r="L105" i="2"/>
  <c r="K105" i="2"/>
  <c r="J105" i="2"/>
  <c r="I105" i="2"/>
  <c r="AA105" i="2" s="1"/>
  <c r="X104" i="2"/>
  <c r="W104" i="2"/>
  <c r="V104" i="2"/>
  <c r="U104" i="2"/>
  <c r="T104" i="2"/>
  <c r="S104" i="2"/>
  <c r="R104" i="2"/>
  <c r="Q104" i="2"/>
  <c r="P104" i="2"/>
  <c r="Z104" i="2" s="1"/>
  <c r="O104" i="2"/>
  <c r="N104" i="2"/>
  <c r="M104" i="2"/>
  <c r="L104" i="2"/>
  <c r="AA104" i="2" s="1"/>
  <c r="K104" i="2"/>
  <c r="J104" i="2"/>
  <c r="I104" i="2"/>
  <c r="AA103" i="2"/>
  <c r="X103" i="2"/>
  <c r="W103" i="2"/>
  <c r="V103" i="2"/>
  <c r="U103" i="2"/>
  <c r="T103" i="2"/>
  <c r="S103" i="2"/>
  <c r="R103" i="2"/>
  <c r="Q103" i="2"/>
  <c r="P103" i="2"/>
  <c r="Z103" i="2" s="1"/>
  <c r="O103" i="2"/>
  <c r="N103" i="2"/>
  <c r="M103" i="2"/>
  <c r="L103" i="2"/>
  <c r="Y103" i="2" s="1"/>
  <c r="K103" i="2"/>
  <c r="J103" i="2"/>
  <c r="I103" i="2"/>
  <c r="AA102" i="2"/>
  <c r="Z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Y102" i="2" s="1"/>
  <c r="K102" i="2"/>
  <c r="J102" i="2"/>
  <c r="I102" i="2"/>
  <c r="X101" i="2"/>
  <c r="W101" i="2"/>
  <c r="V101" i="2"/>
  <c r="U101" i="2"/>
  <c r="T101" i="2"/>
  <c r="S101" i="2"/>
  <c r="R101" i="2"/>
  <c r="Q101" i="2"/>
  <c r="Z101" i="2" s="1"/>
  <c r="P101" i="2"/>
  <c r="O101" i="2"/>
  <c r="N101" i="2"/>
  <c r="M101" i="2"/>
  <c r="Y101" i="2" s="1"/>
  <c r="L101" i="2"/>
  <c r="K101" i="2"/>
  <c r="J101" i="2"/>
  <c r="I101" i="2"/>
  <c r="AA101" i="2" s="1"/>
  <c r="X100" i="2"/>
  <c r="W100" i="2"/>
  <c r="V100" i="2"/>
  <c r="U100" i="2"/>
  <c r="T100" i="2"/>
  <c r="S100" i="2"/>
  <c r="R100" i="2"/>
  <c r="Q100" i="2"/>
  <c r="P100" i="2"/>
  <c r="Z100" i="2" s="1"/>
  <c r="O100" i="2"/>
  <c r="N100" i="2"/>
  <c r="M100" i="2"/>
  <c r="L100" i="2"/>
  <c r="AA100" i="2" s="1"/>
  <c r="K100" i="2"/>
  <c r="J100" i="2"/>
  <c r="I100" i="2"/>
  <c r="X99" i="2"/>
  <c r="W99" i="2"/>
  <c r="V99" i="2"/>
  <c r="U99" i="2"/>
  <c r="T99" i="2"/>
  <c r="S99" i="2"/>
  <c r="Z99" i="2" s="1"/>
  <c r="R99" i="2"/>
  <c r="Q99" i="2"/>
  <c r="P99" i="2"/>
  <c r="O99" i="2"/>
  <c r="N99" i="2"/>
  <c r="M99" i="2"/>
  <c r="L99" i="2"/>
  <c r="AA99" i="2" s="1"/>
  <c r="K99" i="2"/>
  <c r="J99" i="2"/>
  <c r="I99" i="2"/>
  <c r="X98" i="2"/>
  <c r="W98" i="2"/>
  <c r="V98" i="2"/>
  <c r="U98" i="2"/>
  <c r="T98" i="2"/>
  <c r="S98" i="2"/>
  <c r="R98" i="2"/>
  <c r="Z98" i="2" s="1"/>
  <c r="Q98" i="2"/>
  <c r="P98" i="2"/>
  <c r="O98" i="2"/>
  <c r="N98" i="2"/>
  <c r="M98" i="2"/>
  <c r="L98" i="2"/>
  <c r="Y98" i="2" s="1"/>
  <c r="K98" i="2"/>
  <c r="J98" i="2"/>
  <c r="I98" i="2"/>
  <c r="AA98" i="2" s="1"/>
  <c r="Z97" i="2"/>
  <c r="X97" i="2"/>
  <c r="W97" i="2"/>
  <c r="V97" i="2"/>
  <c r="U97" i="2"/>
  <c r="T97" i="2"/>
  <c r="S97" i="2"/>
  <c r="R97" i="2"/>
  <c r="Q97" i="2"/>
  <c r="P97" i="2"/>
  <c r="O97" i="2"/>
  <c r="N97" i="2"/>
  <c r="M97" i="2"/>
  <c r="Y97" i="2" s="1"/>
  <c r="L97" i="2"/>
  <c r="K97" i="2"/>
  <c r="J97" i="2"/>
  <c r="I97" i="2"/>
  <c r="AA97" i="2" s="1"/>
  <c r="X96" i="2"/>
  <c r="W96" i="2"/>
  <c r="V96" i="2"/>
  <c r="U96" i="2"/>
  <c r="T96" i="2"/>
  <c r="S96" i="2"/>
  <c r="R96" i="2"/>
  <c r="Q96" i="2"/>
  <c r="P96" i="2"/>
  <c r="Z96" i="2" s="1"/>
  <c r="O96" i="2"/>
  <c r="N96" i="2"/>
  <c r="M96" i="2"/>
  <c r="L96" i="2"/>
  <c r="Y96" i="2" s="1"/>
  <c r="K96" i="2"/>
  <c r="J96" i="2"/>
  <c r="I96" i="2"/>
  <c r="AA96" i="2" s="1"/>
  <c r="AA95" i="2"/>
  <c r="X95" i="2"/>
  <c r="W95" i="2"/>
  <c r="V95" i="2"/>
  <c r="U95" i="2"/>
  <c r="T95" i="2"/>
  <c r="S95" i="2"/>
  <c r="R95" i="2"/>
  <c r="Q95" i="2"/>
  <c r="P95" i="2"/>
  <c r="Z95" i="2" s="1"/>
  <c r="O95" i="2"/>
  <c r="Y95" i="2" s="1"/>
  <c r="N95" i="2"/>
  <c r="M95" i="2"/>
  <c r="L95" i="2"/>
  <c r="K95" i="2"/>
  <c r="J95" i="2"/>
  <c r="I95" i="2"/>
  <c r="X94" i="2"/>
  <c r="W94" i="2"/>
  <c r="V94" i="2"/>
  <c r="U94" i="2"/>
  <c r="T94" i="2"/>
  <c r="S94" i="2"/>
  <c r="R94" i="2"/>
  <c r="Z94" i="2" s="1"/>
  <c r="Q94" i="2"/>
  <c r="P94" i="2"/>
  <c r="O94" i="2"/>
  <c r="N94" i="2"/>
  <c r="Y94" i="2" s="1"/>
  <c r="M94" i="2"/>
  <c r="L94" i="2"/>
  <c r="K94" i="2"/>
  <c r="J94" i="2"/>
  <c r="I94" i="2"/>
  <c r="AA94" i="2" s="1"/>
  <c r="X93" i="2"/>
  <c r="W93" i="2"/>
  <c r="V93" i="2"/>
  <c r="U93" i="2"/>
  <c r="T93" i="2"/>
  <c r="S93" i="2"/>
  <c r="R93" i="2"/>
  <c r="Q93" i="2"/>
  <c r="P93" i="2"/>
  <c r="Z93" i="2" s="1"/>
  <c r="O93" i="2"/>
  <c r="N93" i="2"/>
  <c r="M93" i="2"/>
  <c r="Y93" i="2" s="1"/>
  <c r="L93" i="2"/>
  <c r="K93" i="2"/>
  <c r="J93" i="2"/>
  <c r="I93" i="2"/>
  <c r="AA93" i="2" s="1"/>
  <c r="X92" i="2"/>
  <c r="W92" i="2"/>
  <c r="V92" i="2"/>
  <c r="U92" i="2"/>
  <c r="T92" i="2"/>
  <c r="S92" i="2"/>
  <c r="R92" i="2"/>
  <c r="Q92" i="2"/>
  <c r="P92" i="2"/>
  <c r="Z92" i="2" s="1"/>
  <c r="O92" i="2"/>
  <c r="N92" i="2"/>
  <c r="M92" i="2"/>
  <c r="L92" i="2"/>
  <c r="AA92" i="2" s="1"/>
  <c r="K92" i="2"/>
  <c r="J92" i="2"/>
  <c r="I92" i="2"/>
  <c r="AA91" i="2"/>
  <c r="X91" i="2"/>
  <c r="W91" i="2"/>
  <c r="V91" i="2"/>
  <c r="U91" i="2"/>
  <c r="T91" i="2"/>
  <c r="S91" i="2"/>
  <c r="R91" i="2"/>
  <c r="Q91" i="2"/>
  <c r="P91" i="2"/>
  <c r="Z91" i="2" s="1"/>
  <c r="O91" i="2"/>
  <c r="N91" i="2"/>
  <c r="M91" i="2"/>
  <c r="L91" i="2"/>
  <c r="Y91" i="2" s="1"/>
  <c r="K91" i="2"/>
  <c r="J91" i="2"/>
  <c r="I91" i="2"/>
  <c r="AA90" i="2"/>
  <c r="Z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Y90" i="2" s="1"/>
  <c r="K90" i="2"/>
  <c r="J90" i="2"/>
  <c r="I90" i="2"/>
  <c r="X89" i="2"/>
  <c r="W89" i="2"/>
  <c r="V89" i="2"/>
  <c r="U89" i="2"/>
  <c r="T89" i="2"/>
  <c r="S89" i="2"/>
  <c r="R89" i="2"/>
  <c r="Q89" i="2"/>
  <c r="Z89" i="2" s="1"/>
  <c r="P89" i="2"/>
  <c r="O89" i="2"/>
  <c r="N89" i="2"/>
  <c r="M89" i="2"/>
  <c r="Y89" i="2" s="1"/>
  <c r="L89" i="2"/>
  <c r="K89" i="2"/>
  <c r="J89" i="2"/>
  <c r="I89" i="2"/>
  <c r="AA89" i="2" s="1"/>
  <c r="X88" i="2"/>
  <c r="W88" i="2"/>
  <c r="V88" i="2"/>
  <c r="U88" i="2"/>
  <c r="T88" i="2"/>
  <c r="S88" i="2"/>
  <c r="R88" i="2"/>
  <c r="Q88" i="2"/>
  <c r="P88" i="2"/>
  <c r="Z88" i="2" s="1"/>
  <c r="O88" i="2"/>
  <c r="N88" i="2"/>
  <c r="M88" i="2"/>
  <c r="L88" i="2"/>
  <c r="AA88" i="2" s="1"/>
  <c r="K88" i="2"/>
  <c r="J88" i="2"/>
  <c r="I88" i="2"/>
  <c r="X87" i="2"/>
  <c r="W87" i="2"/>
  <c r="V87" i="2"/>
  <c r="U87" i="2"/>
  <c r="T87" i="2"/>
  <c r="S87" i="2"/>
  <c r="Z87" i="2" s="1"/>
  <c r="R87" i="2"/>
  <c r="Q87" i="2"/>
  <c r="P87" i="2"/>
  <c r="O87" i="2"/>
  <c r="N87" i="2"/>
  <c r="M87" i="2"/>
  <c r="L87" i="2"/>
  <c r="AA87" i="2" s="1"/>
  <c r="K87" i="2"/>
  <c r="J87" i="2"/>
  <c r="I87" i="2"/>
  <c r="X86" i="2"/>
  <c r="W86" i="2"/>
  <c r="V86" i="2"/>
  <c r="U86" i="2"/>
  <c r="T86" i="2"/>
  <c r="S86" i="2"/>
  <c r="R86" i="2"/>
  <c r="Z86" i="2" s="1"/>
  <c r="Q86" i="2"/>
  <c r="P86" i="2"/>
  <c r="O86" i="2"/>
  <c r="N86" i="2"/>
  <c r="M86" i="2"/>
  <c r="L86" i="2"/>
  <c r="Y86" i="2" s="1"/>
  <c r="K86" i="2"/>
  <c r="J86" i="2"/>
  <c r="I86" i="2"/>
  <c r="AA86" i="2" s="1"/>
  <c r="Z85" i="2"/>
  <c r="X85" i="2"/>
  <c r="W85" i="2"/>
  <c r="V85" i="2"/>
  <c r="U85" i="2"/>
  <c r="T85" i="2"/>
  <c r="S85" i="2"/>
  <c r="R85" i="2"/>
  <c r="Q85" i="2"/>
  <c r="P85" i="2"/>
  <c r="O85" i="2"/>
  <c r="N85" i="2"/>
  <c r="M85" i="2"/>
  <c r="Y85" i="2" s="1"/>
  <c r="L85" i="2"/>
  <c r="K85" i="2"/>
  <c r="J85" i="2"/>
  <c r="I85" i="2"/>
  <c r="AA85" i="2" s="1"/>
  <c r="X84" i="2"/>
  <c r="W84" i="2"/>
  <c r="V84" i="2"/>
  <c r="U84" i="2"/>
  <c r="T84" i="2"/>
  <c r="S84" i="2"/>
  <c r="R84" i="2"/>
  <c r="Q84" i="2"/>
  <c r="P84" i="2"/>
  <c r="Z84" i="2" s="1"/>
  <c r="O84" i="2"/>
  <c r="N84" i="2"/>
  <c r="M84" i="2"/>
  <c r="L84" i="2"/>
  <c r="Y84" i="2" s="1"/>
  <c r="K84" i="2"/>
  <c r="J84" i="2"/>
  <c r="I84" i="2"/>
  <c r="AA84" i="2" s="1"/>
  <c r="AA83" i="2"/>
  <c r="X83" i="2"/>
  <c r="W83" i="2"/>
  <c r="V83" i="2"/>
  <c r="U83" i="2"/>
  <c r="T83" i="2"/>
  <c r="S83" i="2"/>
  <c r="R83" i="2"/>
  <c r="Q83" i="2"/>
  <c r="P83" i="2"/>
  <c r="Z83" i="2" s="1"/>
  <c r="O83" i="2"/>
  <c r="Y83" i="2" s="1"/>
  <c r="N83" i="2"/>
  <c r="M83" i="2"/>
  <c r="L83" i="2"/>
  <c r="K83" i="2"/>
  <c r="J83" i="2"/>
  <c r="I83" i="2"/>
  <c r="X82" i="2"/>
  <c r="W82" i="2"/>
  <c r="V82" i="2"/>
  <c r="U82" i="2"/>
  <c r="T82" i="2"/>
  <c r="S82" i="2"/>
  <c r="R82" i="2"/>
  <c r="Z82" i="2" s="1"/>
  <c r="Q82" i="2"/>
  <c r="P82" i="2"/>
  <c r="O82" i="2"/>
  <c r="N82" i="2"/>
  <c r="Y82" i="2" s="1"/>
  <c r="M82" i="2"/>
  <c r="L82" i="2"/>
  <c r="K82" i="2"/>
  <c r="J82" i="2"/>
  <c r="I82" i="2"/>
  <c r="AA82" i="2" s="1"/>
  <c r="X81" i="2"/>
  <c r="W81" i="2"/>
  <c r="V81" i="2"/>
  <c r="U81" i="2"/>
  <c r="T81" i="2"/>
  <c r="S81" i="2"/>
  <c r="R81" i="2"/>
  <c r="Q81" i="2"/>
  <c r="P81" i="2"/>
  <c r="Z81" i="2" s="1"/>
  <c r="O81" i="2"/>
  <c r="N81" i="2"/>
  <c r="M81" i="2"/>
  <c r="Y81" i="2" s="1"/>
  <c r="L81" i="2"/>
  <c r="K81" i="2"/>
  <c r="J81" i="2"/>
  <c r="I81" i="2"/>
  <c r="AA81" i="2" s="1"/>
  <c r="X80" i="2"/>
  <c r="W80" i="2"/>
  <c r="V80" i="2"/>
  <c r="U80" i="2"/>
  <c r="T80" i="2"/>
  <c r="S80" i="2"/>
  <c r="R80" i="2"/>
  <c r="Q80" i="2"/>
  <c r="P80" i="2"/>
  <c r="Z80" i="2" s="1"/>
  <c r="O80" i="2"/>
  <c r="N80" i="2"/>
  <c r="M80" i="2"/>
  <c r="L80" i="2"/>
  <c r="AA80" i="2" s="1"/>
  <c r="K80" i="2"/>
  <c r="J80" i="2"/>
  <c r="I80" i="2"/>
  <c r="AA79" i="2"/>
  <c r="X79" i="2"/>
  <c r="W79" i="2"/>
  <c r="V79" i="2"/>
  <c r="U79" i="2"/>
  <c r="T79" i="2"/>
  <c r="S79" i="2"/>
  <c r="R79" i="2"/>
  <c r="Q79" i="2"/>
  <c r="P79" i="2"/>
  <c r="Z79" i="2" s="1"/>
  <c r="O79" i="2"/>
  <c r="N79" i="2"/>
  <c r="M79" i="2"/>
  <c r="L79" i="2"/>
  <c r="Y79" i="2" s="1"/>
  <c r="K79" i="2"/>
  <c r="J79" i="2"/>
  <c r="I79" i="2"/>
  <c r="AA78" i="2"/>
  <c r="Z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Y78" i="2" s="1"/>
  <c r="K78" i="2"/>
  <c r="J78" i="2"/>
  <c r="I78" i="2"/>
  <c r="X77" i="2"/>
  <c r="W77" i="2"/>
  <c r="V77" i="2"/>
  <c r="U77" i="2"/>
  <c r="T77" i="2"/>
  <c r="S77" i="2"/>
  <c r="R77" i="2"/>
  <c r="Q77" i="2"/>
  <c r="Z77" i="2" s="1"/>
  <c r="P77" i="2"/>
  <c r="O77" i="2"/>
  <c r="N77" i="2"/>
  <c r="M77" i="2"/>
  <c r="Y77" i="2" s="1"/>
  <c r="L77" i="2"/>
  <c r="K77" i="2"/>
  <c r="J77" i="2"/>
  <c r="I77" i="2"/>
  <c r="AA77" i="2" s="1"/>
  <c r="X76" i="2"/>
  <c r="W76" i="2"/>
  <c r="V76" i="2"/>
  <c r="U76" i="2"/>
  <c r="T76" i="2"/>
  <c r="S76" i="2"/>
  <c r="R76" i="2"/>
  <c r="Q76" i="2"/>
  <c r="P76" i="2"/>
  <c r="Z76" i="2" s="1"/>
  <c r="O76" i="2"/>
  <c r="N76" i="2"/>
  <c r="M76" i="2"/>
  <c r="L76" i="2"/>
  <c r="AA76" i="2" s="1"/>
  <c r="K76" i="2"/>
  <c r="J76" i="2"/>
  <c r="I76" i="2"/>
  <c r="X75" i="2"/>
  <c r="W75" i="2"/>
  <c r="V75" i="2"/>
  <c r="U75" i="2"/>
  <c r="T75" i="2"/>
  <c r="S75" i="2"/>
  <c r="Z75" i="2" s="1"/>
  <c r="R75" i="2"/>
  <c r="Q75" i="2"/>
  <c r="P75" i="2"/>
  <c r="O75" i="2"/>
  <c r="N75" i="2"/>
  <c r="M75" i="2"/>
  <c r="L75" i="2"/>
  <c r="AA75" i="2" s="1"/>
  <c r="K75" i="2"/>
  <c r="J75" i="2"/>
  <c r="I75" i="2"/>
  <c r="X74" i="2"/>
  <c r="W74" i="2"/>
  <c r="V74" i="2"/>
  <c r="U74" i="2"/>
  <c r="T74" i="2"/>
  <c r="S74" i="2"/>
  <c r="R74" i="2"/>
  <c r="Z74" i="2" s="1"/>
  <c r="Q74" i="2"/>
  <c r="P74" i="2"/>
  <c r="O74" i="2"/>
  <c r="N74" i="2"/>
  <c r="M74" i="2"/>
  <c r="L74" i="2"/>
  <c r="Y74" i="2" s="1"/>
  <c r="K74" i="2"/>
  <c r="J74" i="2"/>
  <c r="I74" i="2"/>
  <c r="AA74" i="2" s="1"/>
  <c r="Z73" i="2"/>
  <c r="X73" i="2"/>
  <c r="W73" i="2"/>
  <c r="V73" i="2"/>
  <c r="U73" i="2"/>
  <c r="T73" i="2"/>
  <c r="S73" i="2"/>
  <c r="R73" i="2"/>
  <c r="Q73" i="2"/>
  <c r="P73" i="2"/>
  <c r="O73" i="2"/>
  <c r="N73" i="2"/>
  <c r="M73" i="2"/>
  <c r="Y73" i="2" s="1"/>
  <c r="L73" i="2"/>
  <c r="K73" i="2"/>
  <c r="J73" i="2"/>
  <c r="I73" i="2"/>
  <c r="AA73" i="2" s="1"/>
  <c r="X72" i="2"/>
  <c r="W72" i="2"/>
  <c r="V72" i="2"/>
  <c r="U72" i="2"/>
  <c r="T72" i="2"/>
  <c r="S72" i="2"/>
  <c r="R72" i="2"/>
  <c r="Q72" i="2"/>
  <c r="P72" i="2"/>
  <c r="Z72" i="2" s="1"/>
  <c r="O72" i="2"/>
  <c r="N72" i="2"/>
  <c r="M72" i="2"/>
  <c r="L72" i="2"/>
  <c r="Y72" i="2" s="1"/>
  <c r="K72" i="2"/>
  <c r="J72" i="2"/>
  <c r="I72" i="2"/>
  <c r="AA72" i="2" s="1"/>
  <c r="AA71" i="2"/>
  <c r="X71" i="2"/>
  <c r="W71" i="2"/>
  <c r="V71" i="2"/>
  <c r="U71" i="2"/>
  <c r="T71" i="2"/>
  <c r="S71" i="2"/>
  <c r="R71" i="2"/>
  <c r="Q71" i="2"/>
  <c r="P71" i="2"/>
  <c r="Z71" i="2" s="1"/>
  <c r="O71" i="2"/>
  <c r="Y71" i="2" s="1"/>
  <c r="N71" i="2"/>
  <c r="M71" i="2"/>
  <c r="L71" i="2"/>
  <c r="K71" i="2"/>
  <c r="J71" i="2"/>
  <c r="I71" i="2"/>
  <c r="X70" i="2"/>
  <c r="W70" i="2"/>
  <c r="V70" i="2"/>
  <c r="U70" i="2"/>
  <c r="T70" i="2"/>
  <c r="S70" i="2"/>
  <c r="R70" i="2"/>
  <c r="Z70" i="2" s="1"/>
  <c r="Q70" i="2"/>
  <c r="P70" i="2"/>
  <c r="O70" i="2"/>
  <c r="N70" i="2"/>
  <c r="Y70" i="2" s="1"/>
  <c r="M70" i="2"/>
  <c r="L70" i="2"/>
  <c r="K70" i="2"/>
  <c r="J70" i="2"/>
  <c r="I70" i="2"/>
  <c r="AA70" i="2" s="1"/>
  <c r="X69" i="2"/>
  <c r="W69" i="2"/>
  <c r="V69" i="2"/>
  <c r="U69" i="2"/>
  <c r="T69" i="2"/>
  <c r="S69" i="2"/>
  <c r="R69" i="2"/>
  <c r="Q69" i="2"/>
  <c r="P69" i="2"/>
  <c r="Z69" i="2" s="1"/>
  <c r="O69" i="2"/>
  <c r="N69" i="2"/>
  <c r="M69" i="2"/>
  <c r="Y69" i="2" s="1"/>
  <c r="L69" i="2"/>
  <c r="K69" i="2"/>
  <c r="J69" i="2"/>
  <c r="I69" i="2"/>
  <c r="AA69" i="2" s="1"/>
  <c r="X68" i="2"/>
  <c r="W68" i="2"/>
  <c r="V68" i="2"/>
  <c r="U68" i="2"/>
  <c r="T68" i="2"/>
  <c r="S68" i="2"/>
  <c r="R68" i="2"/>
  <c r="Q68" i="2"/>
  <c r="P68" i="2"/>
  <c r="Z68" i="2" s="1"/>
  <c r="O68" i="2"/>
  <c r="N68" i="2"/>
  <c r="M68" i="2"/>
  <c r="L68" i="2"/>
  <c r="AA68" i="2" s="1"/>
  <c r="K68" i="2"/>
  <c r="J68" i="2"/>
  <c r="I68" i="2"/>
  <c r="AA67" i="2"/>
  <c r="X67" i="2"/>
  <c r="W67" i="2"/>
  <c r="V67" i="2"/>
  <c r="U67" i="2"/>
  <c r="T67" i="2"/>
  <c r="S67" i="2"/>
  <c r="R67" i="2"/>
  <c r="Q67" i="2"/>
  <c r="P67" i="2"/>
  <c r="Z67" i="2" s="1"/>
  <c r="O67" i="2"/>
  <c r="N67" i="2"/>
  <c r="M67" i="2"/>
  <c r="L67" i="2"/>
  <c r="Y67" i="2" s="1"/>
  <c r="K67" i="2"/>
  <c r="J67" i="2"/>
  <c r="I67" i="2"/>
  <c r="AA66" i="2"/>
  <c r="Z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Y66" i="2" s="1"/>
  <c r="K66" i="2"/>
  <c r="J66" i="2"/>
  <c r="I66" i="2"/>
  <c r="X65" i="2"/>
  <c r="W65" i="2"/>
  <c r="V65" i="2"/>
  <c r="U65" i="2"/>
  <c r="T65" i="2"/>
  <c r="S65" i="2"/>
  <c r="R65" i="2"/>
  <c r="Q65" i="2"/>
  <c r="Z65" i="2" s="1"/>
  <c r="P65" i="2"/>
  <c r="O65" i="2"/>
  <c r="N65" i="2"/>
  <c r="M65" i="2"/>
  <c r="Y65" i="2" s="1"/>
  <c r="L65" i="2"/>
  <c r="K65" i="2"/>
  <c r="J65" i="2"/>
  <c r="I65" i="2"/>
  <c r="AA65" i="2" s="1"/>
  <c r="X64" i="2"/>
  <c r="W64" i="2"/>
  <c r="V64" i="2"/>
  <c r="U64" i="2"/>
  <c r="T64" i="2"/>
  <c r="S64" i="2"/>
  <c r="R64" i="2"/>
  <c r="Q64" i="2"/>
  <c r="P64" i="2"/>
  <c r="Z64" i="2" s="1"/>
  <c r="O64" i="2"/>
  <c r="N64" i="2"/>
  <c r="M64" i="2"/>
  <c r="L64" i="2"/>
  <c r="AA64" i="2" s="1"/>
  <c r="K64" i="2"/>
  <c r="J64" i="2"/>
  <c r="I64" i="2"/>
  <c r="X63" i="2"/>
  <c r="W63" i="2"/>
  <c r="V63" i="2"/>
  <c r="U63" i="2"/>
  <c r="T63" i="2"/>
  <c r="S63" i="2"/>
  <c r="Z63" i="2" s="1"/>
  <c r="R63" i="2"/>
  <c r="Q63" i="2"/>
  <c r="P63" i="2"/>
  <c r="O63" i="2"/>
  <c r="N63" i="2"/>
  <c r="M63" i="2"/>
  <c r="L63" i="2"/>
  <c r="AA63" i="2" s="1"/>
  <c r="K63" i="2"/>
  <c r="J63" i="2"/>
  <c r="I63" i="2"/>
  <c r="X62" i="2"/>
  <c r="W62" i="2"/>
  <c r="V62" i="2"/>
  <c r="U62" i="2"/>
  <c r="T62" i="2"/>
  <c r="S62" i="2"/>
  <c r="R62" i="2"/>
  <c r="Z62" i="2" s="1"/>
  <c r="Q62" i="2"/>
  <c r="P62" i="2"/>
  <c r="O62" i="2"/>
  <c r="N62" i="2"/>
  <c r="M62" i="2"/>
  <c r="L62" i="2"/>
  <c r="Y62" i="2" s="1"/>
  <c r="K62" i="2"/>
  <c r="J62" i="2"/>
  <c r="I62" i="2"/>
  <c r="AA62" i="2" s="1"/>
  <c r="Z61" i="2"/>
  <c r="X61" i="2"/>
  <c r="W61" i="2"/>
  <c r="V61" i="2"/>
  <c r="U61" i="2"/>
  <c r="T61" i="2"/>
  <c r="S61" i="2"/>
  <c r="R61" i="2"/>
  <c r="Q61" i="2"/>
  <c r="P61" i="2"/>
  <c r="O61" i="2"/>
  <c r="N61" i="2"/>
  <c r="M61" i="2"/>
  <c r="Y61" i="2" s="1"/>
  <c r="L61" i="2"/>
  <c r="K61" i="2"/>
  <c r="J61" i="2"/>
  <c r="I61" i="2"/>
  <c r="AA61" i="2" s="1"/>
  <c r="X60" i="2"/>
  <c r="W60" i="2"/>
  <c r="V60" i="2"/>
  <c r="U60" i="2"/>
  <c r="T60" i="2"/>
  <c r="S60" i="2"/>
  <c r="R60" i="2"/>
  <c r="Q60" i="2"/>
  <c r="P60" i="2"/>
  <c r="Z60" i="2" s="1"/>
  <c r="O60" i="2"/>
  <c r="N60" i="2"/>
  <c r="M60" i="2"/>
  <c r="L60" i="2"/>
  <c r="Y60" i="2" s="1"/>
  <c r="K60" i="2"/>
  <c r="J60" i="2"/>
  <c r="I60" i="2"/>
  <c r="AA60" i="2" s="1"/>
  <c r="AA59" i="2"/>
  <c r="X59" i="2"/>
  <c r="W59" i="2"/>
  <c r="V59" i="2"/>
  <c r="U59" i="2"/>
  <c r="T59" i="2"/>
  <c r="S59" i="2"/>
  <c r="R59" i="2"/>
  <c r="Q59" i="2"/>
  <c r="P59" i="2"/>
  <c r="Z59" i="2" s="1"/>
  <c r="O59" i="2"/>
  <c r="Y59" i="2" s="1"/>
  <c r="N59" i="2"/>
  <c r="M59" i="2"/>
  <c r="L59" i="2"/>
  <c r="K59" i="2"/>
  <c r="J59" i="2"/>
  <c r="I59" i="2"/>
  <c r="X58" i="2"/>
  <c r="W58" i="2"/>
  <c r="V58" i="2"/>
  <c r="U58" i="2"/>
  <c r="T58" i="2"/>
  <c r="S58" i="2"/>
  <c r="R58" i="2"/>
  <c r="Z58" i="2" s="1"/>
  <c r="Q58" i="2"/>
  <c r="P58" i="2"/>
  <c r="O58" i="2"/>
  <c r="N58" i="2"/>
  <c r="Y58" i="2" s="1"/>
  <c r="M58" i="2"/>
  <c r="L58" i="2"/>
  <c r="K58" i="2"/>
  <c r="J58" i="2"/>
  <c r="I58" i="2"/>
  <c r="AA58" i="2" s="1"/>
  <c r="X57" i="2"/>
  <c r="W57" i="2"/>
  <c r="V57" i="2"/>
  <c r="U57" i="2"/>
  <c r="T57" i="2"/>
  <c r="S57" i="2"/>
  <c r="R57" i="2"/>
  <c r="Q57" i="2"/>
  <c r="P57" i="2"/>
  <c r="Z57" i="2" s="1"/>
  <c r="O57" i="2"/>
  <c r="N57" i="2"/>
  <c r="M57" i="2"/>
  <c r="Y57" i="2" s="1"/>
  <c r="L57" i="2"/>
  <c r="K57" i="2"/>
  <c r="J57" i="2"/>
  <c r="I57" i="2"/>
  <c r="AA57" i="2" s="1"/>
  <c r="X56" i="2"/>
  <c r="W56" i="2"/>
  <c r="V56" i="2"/>
  <c r="U56" i="2"/>
  <c r="T56" i="2"/>
  <c r="S56" i="2"/>
  <c r="R56" i="2"/>
  <c r="Q56" i="2"/>
  <c r="P56" i="2"/>
  <c r="Z56" i="2" s="1"/>
  <c r="O56" i="2"/>
  <c r="N56" i="2"/>
  <c r="M56" i="2"/>
  <c r="L56" i="2"/>
  <c r="AA56" i="2" s="1"/>
  <c r="K56" i="2"/>
  <c r="J56" i="2"/>
  <c r="I56" i="2"/>
  <c r="AA55" i="2"/>
  <c r="X55" i="2"/>
  <c r="W55" i="2"/>
  <c r="V55" i="2"/>
  <c r="U55" i="2"/>
  <c r="T55" i="2"/>
  <c r="S55" i="2"/>
  <c r="R55" i="2"/>
  <c r="Q55" i="2"/>
  <c r="P55" i="2"/>
  <c r="Z55" i="2" s="1"/>
  <c r="O55" i="2"/>
  <c r="N55" i="2"/>
  <c r="M55" i="2"/>
  <c r="L55" i="2"/>
  <c r="Y55" i="2" s="1"/>
  <c r="K55" i="2"/>
  <c r="J55" i="2"/>
  <c r="I55" i="2"/>
  <c r="AA54" i="2"/>
  <c r="Z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Y54" i="2" s="1"/>
  <c r="K54" i="2"/>
  <c r="J54" i="2"/>
  <c r="I54" i="2"/>
  <c r="X53" i="2"/>
  <c r="W53" i="2"/>
  <c r="V53" i="2"/>
  <c r="U53" i="2"/>
  <c r="T53" i="2"/>
  <c r="S53" i="2"/>
  <c r="R53" i="2"/>
  <c r="Q53" i="2"/>
  <c r="Z53" i="2" s="1"/>
  <c r="P53" i="2"/>
  <c r="O53" i="2"/>
  <c r="N53" i="2"/>
  <c r="M53" i="2"/>
  <c r="Y53" i="2" s="1"/>
  <c r="L53" i="2"/>
  <c r="K53" i="2"/>
  <c r="J53" i="2"/>
  <c r="I53" i="2"/>
  <c r="AA53" i="2" s="1"/>
  <c r="X52" i="2"/>
  <c r="W52" i="2"/>
  <c r="V52" i="2"/>
  <c r="U52" i="2"/>
  <c r="T52" i="2"/>
  <c r="S52" i="2"/>
  <c r="R52" i="2"/>
  <c r="Q52" i="2"/>
  <c r="P52" i="2"/>
  <c r="Z52" i="2" s="1"/>
  <c r="O52" i="2"/>
  <c r="N52" i="2"/>
  <c r="M52" i="2"/>
  <c r="L52" i="2"/>
  <c r="AA52" i="2" s="1"/>
  <c r="K52" i="2"/>
  <c r="J52" i="2"/>
  <c r="I52" i="2"/>
  <c r="X51" i="2"/>
  <c r="W51" i="2"/>
  <c r="V51" i="2"/>
  <c r="U51" i="2"/>
  <c r="T51" i="2"/>
  <c r="S51" i="2"/>
  <c r="Z51" i="2" s="1"/>
  <c r="R51" i="2"/>
  <c r="Q51" i="2"/>
  <c r="P51" i="2"/>
  <c r="O51" i="2"/>
  <c r="N51" i="2"/>
  <c r="M51" i="2"/>
  <c r="L51" i="2"/>
  <c r="AA51" i="2" s="1"/>
  <c r="K51" i="2"/>
  <c r="J51" i="2"/>
  <c r="I51" i="2"/>
  <c r="X50" i="2"/>
  <c r="W50" i="2"/>
  <c r="V50" i="2"/>
  <c r="U50" i="2"/>
  <c r="T50" i="2"/>
  <c r="S50" i="2"/>
  <c r="S294" i="2" s="1"/>
  <c r="R50" i="2"/>
  <c r="R294" i="2" s="1"/>
  <c r="Q50" i="2"/>
  <c r="Q294" i="2" s="1"/>
  <c r="P50" i="2"/>
  <c r="O50" i="2"/>
  <c r="N50" i="2"/>
  <c r="M50" i="2"/>
  <c r="L50" i="2"/>
  <c r="K50" i="2"/>
  <c r="J50" i="2"/>
  <c r="I50" i="2"/>
  <c r="Z49" i="2"/>
  <c r="X49" i="2"/>
  <c r="W49" i="2"/>
  <c r="V49" i="2"/>
  <c r="U49" i="2"/>
  <c r="T49" i="2"/>
  <c r="S49" i="2"/>
  <c r="R49" i="2"/>
  <c r="Q49" i="2"/>
  <c r="P49" i="2"/>
  <c r="O49" i="2"/>
  <c r="N49" i="2"/>
  <c r="M49" i="2"/>
  <c r="Y49" i="2" s="1"/>
  <c r="L49" i="2"/>
  <c r="K49" i="2"/>
  <c r="J49" i="2"/>
  <c r="I49" i="2"/>
  <c r="AA49" i="2" s="1"/>
  <c r="X48" i="2"/>
  <c r="W48" i="2"/>
  <c r="V48" i="2"/>
  <c r="U48" i="2"/>
  <c r="T48" i="2"/>
  <c r="S48" i="2"/>
  <c r="R48" i="2"/>
  <c r="Q48" i="2"/>
  <c r="P48" i="2"/>
  <c r="Z48" i="2" s="1"/>
  <c r="O48" i="2"/>
  <c r="N48" i="2"/>
  <c r="M48" i="2"/>
  <c r="L48" i="2"/>
  <c r="Y48" i="2" s="1"/>
  <c r="K48" i="2"/>
  <c r="J48" i="2"/>
  <c r="I48" i="2"/>
  <c r="AA48" i="2" s="1"/>
  <c r="AA47" i="2"/>
  <c r="X47" i="2"/>
  <c r="W47" i="2"/>
  <c r="V47" i="2"/>
  <c r="U47" i="2"/>
  <c r="T47" i="2"/>
  <c r="S47" i="2"/>
  <c r="R47" i="2"/>
  <c r="Q47" i="2"/>
  <c r="P47" i="2"/>
  <c r="Z47" i="2" s="1"/>
  <c r="O47" i="2"/>
  <c r="Y47" i="2" s="1"/>
  <c r="N47" i="2"/>
  <c r="M47" i="2"/>
  <c r="L47" i="2"/>
  <c r="K47" i="2"/>
  <c r="J47" i="2"/>
  <c r="I47" i="2"/>
  <c r="X46" i="2"/>
  <c r="W46" i="2"/>
  <c r="V46" i="2"/>
  <c r="U46" i="2"/>
  <c r="T46" i="2"/>
  <c r="S46" i="2"/>
  <c r="R46" i="2"/>
  <c r="Z46" i="2" s="1"/>
  <c r="Q46" i="2"/>
  <c r="P46" i="2"/>
  <c r="O46" i="2"/>
  <c r="N46" i="2"/>
  <c r="Y46" i="2" s="1"/>
  <c r="M46" i="2"/>
  <c r="L46" i="2"/>
  <c r="K46" i="2"/>
  <c r="J46" i="2"/>
  <c r="I46" i="2"/>
  <c r="AA46" i="2" s="1"/>
  <c r="X45" i="2"/>
  <c r="W45" i="2"/>
  <c r="V45" i="2"/>
  <c r="U45" i="2"/>
  <c r="T45" i="2"/>
  <c r="S45" i="2"/>
  <c r="R45" i="2"/>
  <c r="Q45" i="2"/>
  <c r="P45" i="2"/>
  <c r="Z45" i="2" s="1"/>
  <c r="O45" i="2"/>
  <c r="N45" i="2"/>
  <c r="M45" i="2"/>
  <c r="Y45" i="2" s="1"/>
  <c r="L45" i="2"/>
  <c r="K45" i="2"/>
  <c r="J45" i="2"/>
  <c r="I45" i="2"/>
  <c r="AA45" i="2" s="1"/>
  <c r="X44" i="2"/>
  <c r="W44" i="2"/>
  <c r="V44" i="2"/>
  <c r="U44" i="2"/>
  <c r="T44" i="2"/>
  <c r="S44" i="2"/>
  <c r="R44" i="2"/>
  <c r="Q44" i="2"/>
  <c r="P44" i="2"/>
  <c r="Z44" i="2" s="1"/>
  <c r="O44" i="2"/>
  <c r="N44" i="2"/>
  <c r="M44" i="2"/>
  <c r="L44" i="2"/>
  <c r="Y44" i="2" s="1"/>
  <c r="K44" i="2"/>
  <c r="J44" i="2"/>
  <c r="I44" i="2"/>
  <c r="AA43" i="2"/>
  <c r="X43" i="2"/>
  <c r="W43" i="2"/>
  <c r="V43" i="2"/>
  <c r="U43" i="2"/>
  <c r="T43" i="2"/>
  <c r="S43" i="2"/>
  <c r="R43" i="2"/>
  <c r="Q43" i="2"/>
  <c r="P43" i="2"/>
  <c r="Z43" i="2" s="1"/>
  <c r="O43" i="2"/>
  <c r="N43" i="2"/>
  <c r="M43" i="2"/>
  <c r="L43" i="2"/>
  <c r="Y43" i="2" s="1"/>
  <c r="K43" i="2"/>
  <c r="J43" i="2"/>
  <c r="I43" i="2"/>
  <c r="AA42" i="2"/>
  <c r="Z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Y42" i="2" s="1"/>
  <c r="K42" i="2"/>
  <c r="J42" i="2"/>
  <c r="I42" i="2"/>
  <c r="X41" i="2"/>
  <c r="W41" i="2"/>
  <c r="V41" i="2"/>
  <c r="U41" i="2"/>
  <c r="T41" i="2"/>
  <c r="S41" i="2"/>
  <c r="R41" i="2"/>
  <c r="Q41" i="2"/>
  <c r="Z41" i="2" s="1"/>
  <c r="P41" i="2"/>
  <c r="O41" i="2"/>
  <c r="N41" i="2"/>
  <c r="M41" i="2"/>
  <c r="Y41" i="2" s="1"/>
  <c r="L41" i="2"/>
  <c r="K41" i="2"/>
  <c r="J41" i="2"/>
  <c r="I41" i="2"/>
  <c r="AA41" i="2" s="1"/>
  <c r="X40" i="2"/>
  <c r="W40" i="2"/>
  <c r="V40" i="2"/>
  <c r="U40" i="2"/>
  <c r="T40" i="2"/>
  <c r="S40" i="2"/>
  <c r="R40" i="2"/>
  <c r="Q40" i="2"/>
  <c r="P40" i="2"/>
  <c r="Z40" i="2" s="1"/>
  <c r="O40" i="2"/>
  <c r="N40" i="2"/>
  <c r="M40" i="2"/>
  <c r="L40" i="2"/>
  <c r="AA40" i="2" s="1"/>
  <c r="K40" i="2"/>
  <c r="J40" i="2"/>
  <c r="I40" i="2"/>
  <c r="X39" i="2"/>
  <c r="W39" i="2"/>
  <c r="V39" i="2"/>
  <c r="U39" i="2"/>
  <c r="T39" i="2"/>
  <c r="S39" i="2"/>
  <c r="Z39" i="2" s="1"/>
  <c r="R39" i="2"/>
  <c r="Q39" i="2"/>
  <c r="P39" i="2"/>
  <c r="O39" i="2"/>
  <c r="N39" i="2"/>
  <c r="M39" i="2"/>
  <c r="L39" i="2"/>
  <c r="AA39" i="2" s="1"/>
  <c r="K39" i="2"/>
  <c r="J39" i="2"/>
  <c r="I39" i="2"/>
  <c r="X38" i="2"/>
  <c r="W38" i="2"/>
  <c r="V38" i="2"/>
  <c r="U38" i="2"/>
  <c r="T38" i="2"/>
  <c r="S38" i="2"/>
  <c r="R38" i="2"/>
  <c r="Z38" i="2" s="1"/>
  <c r="Q38" i="2"/>
  <c r="P38" i="2"/>
  <c r="O38" i="2"/>
  <c r="N38" i="2"/>
  <c r="M38" i="2"/>
  <c r="L38" i="2"/>
  <c r="Y38" i="2" s="1"/>
  <c r="K38" i="2"/>
  <c r="J38" i="2"/>
  <c r="I38" i="2"/>
  <c r="AA38" i="2" s="1"/>
  <c r="Z37" i="2"/>
  <c r="X37" i="2"/>
  <c r="W37" i="2"/>
  <c r="V37" i="2"/>
  <c r="U37" i="2"/>
  <c r="T37" i="2"/>
  <c r="S37" i="2"/>
  <c r="R37" i="2"/>
  <c r="Q37" i="2"/>
  <c r="P37" i="2"/>
  <c r="O37" i="2"/>
  <c r="N37" i="2"/>
  <c r="M37" i="2"/>
  <c r="Y37" i="2" s="1"/>
  <c r="L37" i="2"/>
  <c r="K37" i="2"/>
  <c r="J37" i="2"/>
  <c r="I37" i="2"/>
  <c r="AA37" i="2" s="1"/>
  <c r="X36" i="2"/>
  <c r="W36" i="2"/>
  <c r="V36" i="2"/>
  <c r="U36" i="2"/>
  <c r="T36" i="2"/>
  <c r="S36" i="2"/>
  <c r="R36" i="2"/>
  <c r="Q36" i="2"/>
  <c r="P36" i="2"/>
  <c r="Z36" i="2" s="1"/>
  <c r="O36" i="2"/>
  <c r="N36" i="2"/>
  <c r="M36" i="2"/>
  <c r="L36" i="2"/>
  <c r="Y36" i="2" s="1"/>
  <c r="K36" i="2"/>
  <c r="J36" i="2"/>
  <c r="I36" i="2"/>
  <c r="AA36" i="2" s="1"/>
  <c r="AA35" i="2"/>
  <c r="X35" i="2"/>
  <c r="W35" i="2"/>
  <c r="V35" i="2"/>
  <c r="U35" i="2"/>
  <c r="T35" i="2"/>
  <c r="S35" i="2"/>
  <c r="R35" i="2"/>
  <c r="Q35" i="2"/>
  <c r="P35" i="2"/>
  <c r="Z35" i="2" s="1"/>
  <c r="O35" i="2"/>
  <c r="Y35" i="2" s="1"/>
  <c r="N35" i="2"/>
  <c r="M35" i="2"/>
  <c r="L35" i="2"/>
  <c r="K35" i="2"/>
  <c r="J35" i="2"/>
  <c r="I35" i="2"/>
  <c r="X34" i="2"/>
  <c r="W34" i="2"/>
  <c r="V34" i="2"/>
  <c r="U34" i="2"/>
  <c r="T34" i="2"/>
  <c r="S34" i="2"/>
  <c r="R34" i="2"/>
  <c r="Z34" i="2" s="1"/>
  <c r="Q34" i="2"/>
  <c r="P34" i="2"/>
  <c r="O34" i="2"/>
  <c r="N34" i="2"/>
  <c r="Y34" i="2" s="1"/>
  <c r="M34" i="2"/>
  <c r="L34" i="2"/>
  <c r="K34" i="2"/>
  <c r="J34" i="2"/>
  <c r="I34" i="2"/>
  <c r="AA34" i="2" s="1"/>
  <c r="X33" i="2"/>
  <c r="W33" i="2"/>
  <c r="V33" i="2"/>
  <c r="U33" i="2"/>
  <c r="T33" i="2"/>
  <c r="S33" i="2"/>
  <c r="R33" i="2"/>
  <c r="Q33" i="2"/>
  <c r="P33" i="2"/>
  <c r="Z33" i="2" s="1"/>
  <c r="O33" i="2"/>
  <c r="N33" i="2"/>
  <c r="M33" i="2"/>
  <c r="Y33" i="2" s="1"/>
  <c r="L33" i="2"/>
  <c r="K33" i="2"/>
  <c r="J33" i="2"/>
  <c r="I33" i="2"/>
  <c r="AA33" i="2" s="1"/>
  <c r="X32" i="2"/>
  <c r="W32" i="2"/>
  <c r="V32" i="2"/>
  <c r="U32" i="2"/>
  <c r="T32" i="2"/>
  <c r="S32" i="2"/>
  <c r="R32" i="2"/>
  <c r="Q32" i="2"/>
  <c r="P32" i="2"/>
  <c r="Z32" i="2" s="1"/>
  <c r="O32" i="2"/>
  <c r="N32" i="2"/>
  <c r="M32" i="2"/>
  <c r="L32" i="2"/>
  <c r="Y32" i="2" s="1"/>
  <c r="K32" i="2"/>
  <c r="J32" i="2"/>
  <c r="I32" i="2"/>
  <c r="AA31" i="2"/>
  <c r="X31" i="2"/>
  <c r="W31" i="2"/>
  <c r="V31" i="2"/>
  <c r="U31" i="2"/>
  <c r="T31" i="2"/>
  <c r="S31" i="2"/>
  <c r="R31" i="2"/>
  <c r="Q31" i="2"/>
  <c r="P31" i="2"/>
  <c r="Z31" i="2" s="1"/>
  <c r="O31" i="2"/>
  <c r="N31" i="2"/>
  <c r="M31" i="2"/>
  <c r="L31" i="2"/>
  <c r="Y31" i="2" s="1"/>
  <c r="K31" i="2"/>
  <c r="J31" i="2"/>
  <c r="I31" i="2"/>
  <c r="AA30" i="2"/>
  <c r="Z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Y30" i="2" s="1"/>
  <c r="K30" i="2"/>
  <c r="J30" i="2"/>
  <c r="I30" i="2"/>
  <c r="X29" i="2"/>
  <c r="W29" i="2"/>
  <c r="V29" i="2"/>
  <c r="U29" i="2"/>
  <c r="T29" i="2"/>
  <c r="S29" i="2"/>
  <c r="R29" i="2"/>
  <c r="Q29" i="2"/>
  <c r="Z29" i="2" s="1"/>
  <c r="P29" i="2"/>
  <c r="O29" i="2"/>
  <c r="N29" i="2"/>
  <c r="M29" i="2"/>
  <c r="Y29" i="2" s="1"/>
  <c r="L29" i="2"/>
  <c r="K29" i="2"/>
  <c r="J29" i="2"/>
  <c r="I29" i="2"/>
  <c r="AA29" i="2" s="1"/>
  <c r="X28" i="2"/>
  <c r="W28" i="2"/>
  <c r="V28" i="2"/>
  <c r="U28" i="2"/>
  <c r="T28" i="2"/>
  <c r="S28" i="2"/>
  <c r="R28" i="2"/>
  <c r="Q28" i="2"/>
  <c r="P28" i="2"/>
  <c r="Z28" i="2" s="1"/>
  <c r="O28" i="2"/>
  <c r="N28" i="2"/>
  <c r="M28" i="2"/>
  <c r="L28" i="2"/>
  <c r="AA28" i="2" s="1"/>
  <c r="K28" i="2"/>
  <c r="J28" i="2"/>
  <c r="I28" i="2"/>
  <c r="X27" i="2"/>
  <c r="W27" i="2"/>
  <c r="V27" i="2"/>
  <c r="U27" i="2"/>
  <c r="T27" i="2"/>
  <c r="S27" i="2"/>
  <c r="Z27" i="2" s="1"/>
  <c r="R27" i="2"/>
  <c r="Q27" i="2"/>
  <c r="P27" i="2"/>
  <c r="O27" i="2"/>
  <c r="N27" i="2"/>
  <c r="M27" i="2"/>
  <c r="L27" i="2"/>
  <c r="AA27" i="2" s="1"/>
  <c r="K27" i="2"/>
  <c r="J27" i="2"/>
  <c r="I27" i="2"/>
  <c r="X26" i="2"/>
  <c r="W26" i="2"/>
  <c r="V26" i="2"/>
  <c r="U26" i="2"/>
  <c r="T26" i="2"/>
  <c r="S26" i="2"/>
  <c r="R26" i="2"/>
  <c r="Z26" i="2" s="1"/>
  <c r="Q26" i="2"/>
  <c r="P26" i="2"/>
  <c r="O26" i="2"/>
  <c r="Y26" i="2" s="1"/>
  <c r="N26" i="2"/>
  <c r="M26" i="2"/>
  <c r="L26" i="2"/>
  <c r="K26" i="2"/>
  <c r="J26" i="2"/>
  <c r="I26" i="2"/>
  <c r="AA26" i="2" s="1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AA25" i="2" s="1"/>
  <c r="X24" i="2"/>
  <c r="W24" i="2"/>
  <c r="V24" i="2"/>
  <c r="U24" i="2"/>
  <c r="T24" i="2"/>
  <c r="S24" i="2"/>
  <c r="R24" i="2"/>
  <c r="Q24" i="2"/>
  <c r="P24" i="2"/>
  <c r="Z24" i="2" s="1"/>
  <c r="O24" i="2"/>
  <c r="N24" i="2"/>
  <c r="M24" i="2"/>
  <c r="L24" i="2"/>
  <c r="Y24" i="2" s="1"/>
  <c r="K24" i="2"/>
  <c r="J24" i="2"/>
  <c r="I24" i="2"/>
  <c r="AA24" i="2" s="1"/>
  <c r="AA23" i="2"/>
  <c r="X23" i="2"/>
  <c r="W23" i="2"/>
  <c r="V23" i="2"/>
  <c r="U23" i="2"/>
  <c r="T23" i="2"/>
  <c r="S23" i="2"/>
  <c r="R23" i="2"/>
  <c r="Q23" i="2"/>
  <c r="P23" i="2"/>
  <c r="Z23" i="2" s="1"/>
  <c r="O23" i="2"/>
  <c r="Y23" i="2" s="1"/>
  <c r="N23" i="2"/>
  <c r="M23" i="2"/>
  <c r="L23" i="2"/>
  <c r="K23" i="2"/>
  <c r="J23" i="2"/>
  <c r="I23" i="2"/>
  <c r="X22" i="2"/>
  <c r="W22" i="2"/>
  <c r="W293" i="2" s="1"/>
  <c r="V22" i="2"/>
  <c r="V293" i="2" s="1"/>
  <c r="U22" i="2"/>
  <c r="T22" i="2"/>
  <c r="T293" i="2" s="1"/>
  <c r="S22" i="2"/>
  <c r="R22" i="2"/>
  <c r="Z22" i="2" s="1"/>
  <c r="Q22" i="2"/>
  <c r="P22" i="2"/>
  <c r="O22" i="2"/>
  <c r="N22" i="2"/>
  <c r="Y22" i="2" s="1"/>
  <c r="M22" i="2"/>
  <c r="L22" i="2"/>
  <c r="K22" i="2"/>
  <c r="K293" i="2" s="1"/>
  <c r="J22" i="2"/>
  <c r="J293" i="2" s="1"/>
  <c r="I22" i="2"/>
  <c r="AA22" i="2" s="1"/>
  <c r="X21" i="2"/>
  <c r="W21" i="2"/>
  <c r="V21" i="2"/>
  <c r="U21" i="2"/>
  <c r="T21" i="2"/>
  <c r="S21" i="2"/>
  <c r="R21" i="2"/>
  <c r="Q21" i="2"/>
  <c r="P21" i="2"/>
  <c r="Z21" i="2" s="1"/>
  <c r="O21" i="2"/>
  <c r="N21" i="2"/>
  <c r="M21" i="2"/>
  <c r="Y21" i="2" s="1"/>
  <c r="L21" i="2"/>
  <c r="K21" i="2"/>
  <c r="J21" i="2"/>
  <c r="I21" i="2"/>
  <c r="AA21" i="2" s="1"/>
  <c r="X20" i="2"/>
  <c r="W20" i="2"/>
  <c r="V20" i="2"/>
  <c r="U20" i="2"/>
  <c r="T20" i="2"/>
  <c r="S20" i="2"/>
  <c r="R20" i="2"/>
  <c r="Q20" i="2"/>
  <c r="P20" i="2"/>
  <c r="Z20" i="2" s="1"/>
  <c r="O20" i="2"/>
  <c r="N20" i="2"/>
  <c r="M20" i="2"/>
  <c r="L20" i="2"/>
  <c r="Y20" i="2" s="1"/>
  <c r="K20" i="2"/>
  <c r="J20" i="2"/>
  <c r="I20" i="2"/>
  <c r="AA19" i="2"/>
  <c r="X19" i="2"/>
  <c r="W19" i="2"/>
  <c r="V19" i="2"/>
  <c r="U19" i="2"/>
  <c r="T19" i="2"/>
  <c r="S19" i="2"/>
  <c r="R19" i="2"/>
  <c r="Q19" i="2"/>
  <c r="P19" i="2"/>
  <c r="Z19" i="2" s="1"/>
  <c r="O19" i="2"/>
  <c r="N19" i="2"/>
  <c r="M19" i="2"/>
  <c r="L19" i="2"/>
  <c r="Y19" i="2" s="1"/>
  <c r="K19" i="2"/>
  <c r="J19" i="2"/>
  <c r="I19" i="2"/>
  <c r="AA18" i="2"/>
  <c r="Z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Y18" i="2" s="1"/>
  <c r="K18" i="2"/>
  <c r="J18" i="2"/>
  <c r="I18" i="2"/>
  <c r="X17" i="2"/>
  <c r="W17" i="2"/>
  <c r="V17" i="2"/>
  <c r="U17" i="2"/>
  <c r="T17" i="2"/>
  <c r="S17" i="2"/>
  <c r="R17" i="2"/>
  <c r="Q17" i="2"/>
  <c r="Z17" i="2" s="1"/>
  <c r="P17" i="2"/>
  <c r="O17" i="2"/>
  <c r="N17" i="2"/>
  <c r="M17" i="2"/>
  <c r="L17" i="2"/>
  <c r="Y17" i="2" s="1"/>
  <c r="K17" i="2"/>
  <c r="J17" i="2"/>
  <c r="I17" i="2"/>
  <c r="AA17" i="2" s="1"/>
  <c r="X16" i="2"/>
  <c r="W16" i="2"/>
  <c r="V16" i="2"/>
  <c r="U16" i="2"/>
  <c r="T16" i="2"/>
  <c r="S16" i="2"/>
  <c r="R16" i="2"/>
  <c r="Q16" i="2"/>
  <c r="P16" i="2"/>
  <c r="Z16" i="2" s="1"/>
  <c r="O16" i="2"/>
  <c r="N16" i="2"/>
  <c r="M16" i="2"/>
  <c r="L16" i="2"/>
  <c r="AA16" i="2" s="1"/>
  <c r="K16" i="2"/>
  <c r="J16" i="2"/>
  <c r="I16" i="2"/>
  <c r="X15" i="2"/>
  <c r="W15" i="2"/>
  <c r="V15" i="2"/>
  <c r="U15" i="2"/>
  <c r="T15" i="2"/>
  <c r="S15" i="2"/>
  <c r="Z15" i="2" s="1"/>
  <c r="R15" i="2"/>
  <c r="Q15" i="2"/>
  <c r="P15" i="2"/>
  <c r="O15" i="2"/>
  <c r="N15" i="2"/>
  <c r="M15" i="2"/>
  <c r="L15" i="2"/>
  <c r="Y15" i="2" s="1"/>
  <c r="K15" i="2"/>
  <c r="J15" i="2"/>
  <c r="I15" i="2"/>
  <c r="AA15" i="2" s="1"/>
  <c r="X14" i="2"/>
  <c r="W14" i="2"/>
  <c r="V14" i="2"/>
  <c r="U14" i="2"/>
  <c r="T14" i="2"/>
  <c r="S14" i="2"/>
  <c r="R14" i="2"/>
  <c r="Z14" i="2" s="1"/>
  <c r="Q14" i="2"/>
  <c r="P14" i="2"/>
  <c r="O14" i="2"/>
  <c r="N14" i="2"/>
  <c r="Y14" i="2" s="1"/>
  <c r="M14" i="2"/>
  <c r="L14" i="2"/>
  <c r="K14" i="2"/>
  <c r="J14" i="2"/>
  <c r="I14" i="2"/>
  <c r="AA14" i="2" s="1"/>
  <c r="Z13" i="2"/>
  <c r="X13" i="2"/>
  <c r="W13" i="2"/>
  <c r="V13" i="2"/>
  <c r="U13" i="2"/>
  <c r="T13" i="2"/>
  <c r="S13" i="2"/>
  <c r="R13" i="2"/>
  <c r="Q13" i="2"/>
  <c r="P13" i="2"/>
  <c r="O13" i="2"/>
  <c r="N13" i="2"/>
  <c r="M13" i="2"/>
  <c r="Y13" i="2" s="1"/>
  <c r="L13" i="2"/>
  <c r="K13" i="2"/>
  <c r="J13" i="2"/>
  <c r="I13" i="2"/>
  <c r="AA13" i="2" s="1"/>
  <c r="X12" i="2"/>
  <c r="W12" i="2"/>
  <c r="V12" i="2"/>
  <c r="U12" i="2"/>
  <c r="T12" i="2"/>
  <c r="S1" i="2" s="1"/>
  <c r="S12" i="2"/>
  <c r="R12" i="2"/>
  <c r="Q12" i="2"/>
  <c r="P12" i="2"/>
  <c r="Z12" i="2" s="1"/>
  <c r="O12" i="2"/>
  <c r="N12" i="2"/>
  <c r="M12" i="2"/>
  <c r="L12" i="2"/>
  <c r="Y12" i="2" s="1"/>
  <c r="K12" i="2"/>
  <c r="J12" i="2"/>
  <c r="I12" i="2"/>
  <c r="AA12" i="2" s="1"/>
  <c r="AA11" i="2"/>
  <c r="X11" i="2"/>
  <c r="W11" i="2"/>
  <c r="V11" i="2"/>
  <c r="U11" i="2"/>
  <c r="T11" i="2"/>
  <c r="S11" i="2"/>
  <c r="R11" i="2"/>
  <c r="Q11" i="2"/>
  <c r="P11" i="2"/>
  <c r="Z11" i="2" s="1"/>
  <c r="O11" i="2"/>
  <c r="Y11" i="2" s="1"/>
  <c r="N11" i="2"/>
  <c r="M11" i="2"/>
  <c r="L11" i="2"/>
  <c r="K11" i="2"/>
  <c r="J11" i="2"/>
  <c r="I11" i="2"/>
  <c r="X10" i="2"/>
  <c r="W10" i="2"/>
  <c r="V10" i="2"/>
  <c r="U10" i="2"/>
  <c r="T10" i="2"/>
  <c r="S10" i="2"/>
  <c r="R10" i="2"/>
  <c r="Z10" i="2" s="1"/>
  <c r="Q10" i="2"/>
  <c r="P10" i="2"/>
  <c r="O10" i="2"/>
  <c r="N10" i="2"/>
  <c r="M10" i="2"/>
  <c r="Y10" i="2" s="1"/>
  <c r="L10" i="2"/>
  <c r="K10" i="2"/>
  <c r="J10" i="2"/>
  <c r="I10" i="2"/>
  <c r="AA10" i="2" s="1"/>
  <c r="AA9" i="2"/>
  <c r="X9" i="2"/>
  <c r="W9" i="2"/>
  <c r="V9" i="2"/>
  <c r="U9" i="2"/>
  <c r="T9" i="2"/>
  <c r="S9" i="2"/>
  <c r="R9" i="2"/>
  <c r="Q9" i="2"/>
  <c r="Q295" i="2" s="1"/>
  <c r="P9" i="2"/>
  <c r="Z9" i="2" s="1"/>
  <c r="O9" i="2"/>
  <c r="N9" i="2"/>
  <c r="N295" i="2" s="1"/>
  <c r="M9" i="2"/>
  <c r="L9" i="2"/>
  <c r="K9" i="2"/>
  <c r="J9" i="2"/>
  <c r="I9" i="2"/>
  <c r="X8" i="2"/>
  <c r="W8" i="2"/>
  <c r="V8" i="2"/>
  <c r="U8" i="2"/>
  <c r="T8" i="2"/>
  <c r="S8" i="2"/>
  <c r="R8" i="2"/>
  <c r="Q8" i="2"/>
  <c r="P8" i="2"/>
  <c r="Z8" i="2" s="1"/>
  <c r="O8" i="2"/>
  <c r="N8" i="2"/>
  <c r="M8" i="2"/>
  <c r="L8" i="2"/>
  <c r="Y8" i="2" s="1"/>
  <c r="K8" i="2"/>
  <c r="J8" i="2"/>
  <c r="I8" i="2"/>
  <c r="AA7" i="2"/>
  <c r="X7" i="2"/>
  <c r="W7" i="2"/>
  <c r="W292" i="2" s="1"/>
  <c r="V7" i="2"/>
  <c r="U7" i="2"/>
  <c r="T7" i="2"/>
  <c r="S7" i="2"/>
  <c r="S292" i="2" s="1"/>
  <c r="R7" i="2"/>
  <c r="Q7" i="2"/>
  <c r="Z7" i="2" s="1"/>
  <c r="P7" i="2"/>
  <c r="O7" i="2"/>
  <c r="N7" i="2"/>
  <c r="M7" i="2"/>
  <c r="M292" i="2" s="1"/>
  <c r="L7" i="2"/>
  <c r="K7" i="2"/>
  <c r="K292" i="2" s="1"/>
  <c r="J7" i="2"/>
  <c r="I7" i="2"/>
  <c r="AA6" i="2"/>
  <c r="Z6" i="2"/>
  <c r="X6" i="2"/>
  <c r="W6" i="2"/>
  <c r="V6" i="2"/>
  <c r="U6" i="2"/>
  <c r="T6" i="2"/>
  <c r="S6" i="2"/>
  <c r="R6" i="2"/>
  <c r="Q6" i="2"/>
  <c r="P6" i="2"/>
  <c r="O6" i="2"/>
  <c r="N6" i="2"/>
  <c r="M6" i="2"/>
  <c r="L6" i="2"/>
  <c r="Y6" i="2" s="1"/>
  <c r="K6" i="2"/>
  <c r="J6" i="2"/>
  <c r="I6" i="2"/>
  <c r="X5" i="2"/>
  <c r="W5" i="2"/>
  <c r="V5" i="2"/>
  <c r="U5" i="2"/>
  <c r="T5" i="2"/>
  <c r="S5" i="2"/>
  <c r="R5" i="2"/>
  <c r="Q5" i="2"/>
  <c r="P5" i="2"/>
  <c r="Z5" i="2" s="1"/>
  <c r="O5" i="2"/>
  <c r="N5" i="2"/>
  <c r="M5" i="2"/>
  <c r="L5" i="2"/>
  <c r="Y5" i="2" s="1"/>
  <c r="K5" i="2"/>
  <c r="J5" i="2"/>
  <c r="I5" i="2"/>
  <c r="AA5" i="2" s="1"/>
  <c r="X4" i="2"/>
  <c r="U2" i="2" s="1"/>
  <c r="W4" i="2"/>
  <c r="V4" i="2"/>
  <c r="U4" i="2"/>
  <c r="T4" i="2"/>
  <c r="S4" i="2"/>
  <c r="S287" i="2" s="1"/>
  <c r="R4" i="2"/>
  <c r="Q4" i="2"/>
  <c r="P4" i="2"/>
  <c r="P287" i="2" s="1"/>
  <c r="O4" i="2"/>
  <c r="N4" i="2"/>
  <c r="N291" i="2" s="1"/>
  <c r="M4" i="2"/>
  <c r="L4" i="2"/>
  <c r="K4" i="2"/>
  <c r="J4" i="2"/>
  <c r="I4" i="2"/>
  <c r="V3" i="1"/>
  <c r="W2" i="1"/>
  <c r="X2" i="1" s="1"/>
  <c r="V2" i="1"/>
  <c r="R66" i="3" l="1"/>
  <c r="R69" i="3" s="1"/>
  <c r="R76" i="3" s="1"/>
  <c r="R60" i="3"/>
  <c r="Z4" i="3"/>
  <c r="Y92" i="2"/>
  <c r="Y104" i="2"/>
  <c r="Y116" i="2"/>
  <c r="Y135" i="2"/>
  <c r="O300" i="2"/>
  <c r="Y200" i="2"/>
  <c r="AA201" i="2"/>
  <c r="I299" i="2"/>
  <c r="Y250" i="2"/>
  <c r="AA286" i="2"/>
  <c r="Y286" i="2"/>
  <c r="Q291" i="2"/>
  <c r="Y56" i="2"/>
  <c r="Y68" i="2"/>
  <c r="Y80" i="2"/>
  <c r="R291" i="2"/>
  <c r="R287" i="2"/>
  <c r="I292" i="2"/>
  <c r="U292" i="2"/>
  <c r="S295" i="2"/>
  <c r="L293" i="2"/>
  <c r="Y27" i="2"/>
  <c r="Y39" i="2"/>
  <c r="T294" i="2"/>
  <c r="Y51" i="2"/>
  <c r="Y63" i="2"/>
  <c r="Y75" i="2"/>
  <c r="Y87" i="2"/>
  <c r="Y99" i="2"/>
  <c r="Y111" i="2"/>
  <c r="Y123" i="2"/>
  <c r="Z165" i="2"/>
  <c r="AA174" i="2"/>
  <c r="Y176" i="2"/>
  <c r="Y181" i="2"/>
  <c r="AA198" i="2"/>
  <c r="J299" i="2"/>
  <c r="V299" i="2"/>
  <c r="Z205" i="2"/>
  <c r="N298" i="2"/>
  <c r="Z222" i="2"/>
  <c r="Z237" i="2"/>
  <c r="Z244" i="2"/>
  <c r="Y253" i="2"/>
  <c r="Z265" i="2"/>
  <c r="AA46" i="3"/>
  <c r="Q69" i="3"/>
  <c r="Q76" i="3" s="1"/>
  <c r="T295" i="2"/>
  <c r="AA20" i="2"/>
  <c r="M293" i="2"/>
  <c r="AA32" i="2"/>
  <c r="AA44" i="2"/>
  <c r="I294" i="2"/>
  <c r="U294" i="2"/>
  <c r="Z144" i="2"/>
  <c r="I301" i="2"/>
  <c r="AA199" i="2"/>
  <c r="U301" i="2"/>
  <c r="K299" i="2"/>
  <c r="W299" i="2"/>
  <c r="AA204" i="2"/>
  <c r="AA209" i="2"/>
  <c r="O298" i="2"/>
  <c r="K297" i="2"/>
  <c r="W297" i="2"/>
  <c r="Z227" i="2"/>
  <c r="Q287" i="2"/>
  <c r="AA8" i="2"/>
  <c r="T287" i="2"/>
  <c r="T291" i="2"/>
  <c r="T296" i="2" s="1"/>
  <c r="T303" i="2" s="1"/>
  <c r="U295" i="2"/>
  <c r="J294" i="2"/>
  <c r="V294" i="2"/>
  <c r="AA186" i="2"/>
  <c r="L299" i="2"/>
  <c r="P298" i="2"/>
  <c r="Z210" i="2"/>
  <c r="L297" i="2"/>
  <c r="Y231" i="2"/>
  <c r="Z232" i="2"/>
  <c r="AA258" i="2"/>
  <c r="I72" i="3"/>
  <c r="AA7" i="3"/>
  <c r="S69" i="3"/>
  <c r="S76" i="3" s="1"/>
  <c r="X1" i="2"/>
  <c r="U1" i="2" s="1"/>
  <c r="J292" i="2"/>
  <c r="I295" i="2"/>
  <c r="N293" i="2"/>
  <c r="O293" i="2"/>
  <c r="K294" i="2"/>
  <c r="W294" i="2"/>
  <c r="Y143" i="2"/>
  <c r="AA149" i="2"/>
  <c r="Y172" i="2"/>
  <c r="AA173" i="2"/>
  <c r="AA187" i="2"/>
  <c r="AA192" i="2"/>
  <c r="AA197" i="2"/>
  <c r="M299" i="2"/>
  <c r="M297" i="2"/>
  <c r="Y221" i="2"/>
  <c r="AA274" i="2"/>
  <c r="Y274" i="2"/>
  <c r="Z284" i="2"/>
  <c r="AA10" i="3"/>
  <c r="I287" i="2"/>
  <c r="I291" i="2"/>
  <c r="U287" i="2"/>
  <c r="U291" i="2"/>
  <c r="L292" i="2"/>
  <c r="J295" i="2"/>
  <c r="V295" i="2"/>
  <c r="J287" i="2"/>
  <c r="J291" i="2"/>
  <c r="J296" i="2" s="1"/>
  <c r="V287" i="2"/>
  <c r="V291" i="2"/>
  <c r="Y7" i="2"/>
  <c r="K295" i="2"/>
  <c r="W295" i="2"/>
  <c r="P293" i="2"/>
  <c r="L294" i="2"/>
  <c r="AA151" i="2"/>
  <c r="Z174" i="2"/>
  <c r="Z181" i="2"/>
  <c r="Z198" i="2"/>
  <c r="L301" i="2"/>
  <c r="Z220" i="2"/>
  <c r="N302" i="2"/>
  <c r="Z253" i="2"/>
  <c r="P291" i="2"/>
  <c r="T302" i="2"/>
  <c r="K72" i="3"/>
  <c r="W72" i="3"/>
  <c r="M74" i="3"/>
  <c r="I73" i="3"/>
  <c r="U73" i="3"/>
  <c r="AA34" i="3"/>
  <c r="L69" i="3"/>
  <c r="L76" i="3" s="1"/>
  <c r="S291" i="2"/>
  <c r="V292" i="2"/>
  <c r="K291" i="2"/>
  <c r="K287" i="2"/>
  <c r="W291" i="2"/>
  <c r="W287" i="2"/>
  <c r="N292" i="2"/>
  <c r="N296" i="2" s="1"/>
  <c r="N303" i="2" s="1"/>
  <c r="L295" i="2"/>
  <c r="Q293" i="2"/>
  <c r="M294" i="2"/>
  <c r="Y50" i="2"/>
  <c r="Y147" i="2"/>
  <c r="Y160" i="2"/>
  <c r="AA161" i="2"/>
  <c r="AA163" i="2"/>
  <c r="Z170" i="2"/>
  <c r="AA185" i="2"/>
  <c r="I300" i="2"/>
  <c r="U300" i="2"/>
  <c r="O299" i="2"/>
  <c r="Z203" i="2"/>
  <c r="Y214" i="2"/>
  <c r="O297" i="2"/>
  <c r="P70" i="3"/>
  <c r="P75" i="3" s="1"/>
  <c r="Z6" i="3"/>
  <c r="R295" i="2"/>
  <c r="R293" i="2"/>
  <c r="N294" i="2"/>
  <c r="Z50" i="2"/>
  <c r="J300" i="2"/>
  <c r="V300" i="2"/>
  <c r="P299" i="2"/>
  <c r="P297" i="2"/>
  <c r="AA234" i="2"/>
  <c r="AA282" i="2"/>
  <c r="N60" i="3"/>
  <c r="N69" i="3"/>
  <c r="N76" i="3" s="1"/>
  <c r="L291" i="2"/>
  <c r="L287" i="2"/>
  <c r="O292" i="2"/>
  <c r="M295" i="2"/>
  <c r="Y9" i="2"/>
  <c r="M291" i="2"/>
  <c r="M287" i="2"/>
  <c r="Y4" i="2"/>
  <c r="P292" i="2"/>
  <c r="Y16" i="2"/>
  <c r="S293" i="2"/>
  <c r="Y28" i="2"/>
  <c r="Y40" i="2"/>
  <c r="O294" i="2"/>
  <c r="AA50" i="2"/>
  <c r="Y52" i="2"/>
  <c r="Y64" i="2"/>
  <c r="Y76" i="2"/>
  <c r="Y88" i="2"/>
  <c r="Y100" i="2"/>
  <c r="Y112" i="2"/>
  <c r="Y124" i="2"/>
  <c r="Y138" i="2"/>
  <c r="Y140" i="2"/>
  <c r="Y151" i="2"/>
  <c r="Y153" i="2"/>
  <c r="Y169" i="2"/>
  <c r="Z177" i="2"/>
  <c r="Z191" i="2"/>
  <c r="O301" i="2"/>
  <c r="Q299" i="2"/>
  <c r="Y202" i="2"/>
  <c r="I298" i="2"/>
  <c r="U298" i="2"/>
  <c r="Z212" i="2"/>
  <c r="AA217" i="2"/>
  <c r="Q297" i="2"/>
  <c r="Y224" i="2"/>
  <c r="AA240" i="2"/>
  <c r="AA245" i="2"/>
  <c r="Z261" i="2"/>
  <c r="AA262" i="2"/>
  <c r="Y262" i="2"/>
  <c r="Z272" i="2"/>
  <c r="Y13" i="3"/>
  <c r="Y20" i="3"/>
  <c r="Z33" i="3"/>
  <c r="O69" i="3"/>
  <c r="O76" i="3" s="1"/>
  <c r="T292" i="2"/>
  <c r="O295" i="2"/>
  <c r="P294" i="2"/>
  <c r="Z153" i="2"/>
  <c r="Y157" i="2"/>
  <c r="Y163" i="2"/>
  <c r="Y165" i="2"/>
  <c r="Z169" i="2"/>
  <c r="Z189" i="2"/>
  <c r="Z196" i="2"/>
  <c r="P301" i="2"/>
  <c r="L300" i="2"/>
  <c r="R299" i="2"/>
  <c r="R302" i="2" s="1"/>
  <c r="Y205" i="2"/>
  <c r="J298" i="2"/>
  <c r="J302" i="2" s="1"/>
  <c r="V298" i="2"/>
  <c r="V302" i="2" s="1"/>
  <c r="AA222" i="2"/>
  <c r="Z246" i="2"/>
  <c r="Y265" i="2"/>
  <c r="Z277" i="2"/>
  <c r="AA18" i="3"/>
  <c r="Y37" i="3"/>
  <c r="Y44" i="3"/>
  <c r="P69" i="3"/>
  <c r="N287" i="2"/>
  <c r="Z4" i="2"/>
  <c r="Q292" i="2"/>
  <c r="O291" i="2"/>
  <c r="O287" i="2"/>
  <c r="AA4" i="2"/>
  <c r="R292" i="2"/>
  <c r="P295" i="2"/>
  <c r="I293" i="2"/>
  <c r="U293" i="2"/>
  <c r="AA205" i="2"/>
  <c r="K298" i="2"/>
  <c r="W298" i="2"/>
  <c r="Y212" i="2"/>
  <c r="S297" i="2"/>
  <c r="S302" i="2" s="1"/>
  <c r="I297" i="2"/>
  <c r="AA223" i="2"/>
  <c r="U297" i="2"/>
  <c r="AA228" i="2"/>
  <c r="AA233" i="2"/>
  <c r="Z251" i="2"/>
  <c r="Y272" i="2"/>
  <c r="AA276" i="2"/>
  <c r="R74" i="3"/>
  <c r="AA42" i="3"/>
  <c r="Y201" i="2"/>
  <c r="AA55" i="3"/>
  <c r="P60" i="3"/>
  <c r="S66" i="3"/>
  <c r="M68" i="3"/>
  <c r="M69" i="3" s="1"/>
  <c r="M76" i="3" s="1"/>
  <c r="P71" i="3"/>
  <c r="Z201" i="2"/>
  <c r="L298" i="2"/>
  <c r="Y4" i="3"/>
  <c r="AA50" i="3"/>
  <c r="Q60" i="3"/>
  <c r="T66" i="3"/>
  <c r="T69" i="3" s="1"/>
  <c r="T76" i="3" s="1"/>
  <c r="M298" i="2"/>
  <c r="Y11" i="3"/>
  <c r="Y23" i="3"/>
  <c r="Y35" i="3"/>
  <c r="I66" i="3"/>
  <c r="I69" i="3" s="1"/>
  <c r="I76" i="3" s="1"/>
  <c r="U66" i="3"/>
  <c r="U69" i="3" s="1"/>
  <c r="U76" i="3" s="1"/>
  <c r="L73" i="3"/>
  <c r="I74" i="3"/>
  <c r="Y222" i="2"/>
  <c r="Y234" i="2"/>
  <c r="Y246" i="2"/>
  <c r="Y258" i="2"/>
  <c r="Y270" i="2"/>
  <c r="Y282" i="2"/>
  <c r="Q301" i="2"/>
  <c r="AA4" i="3"/>
  <c r="Y6" i="3"/>
  <c r="Y18" i="3"/>
  <c r="Y30" i="3"/>
  <c r="Y42" i="3"/>
  <c r="J66" i="3"/>
  <c r="J69" i="3" s="1"/>
  <c r="J76" i="3" s="1"/>
  <c r="V66" i="3"/>
  <c r="V69" i="3" s="1"/>
  <c r="V76" i="3" s="1"/>
  <c r="P72" i="3"/>
  <c r="K66" i="3"/>
  <c r="K69" i="3" s="1"/>
  <c r="K76" i="3" s="1"/>
  <c r="W66" i="3"/>
  <c r="W69" i="3" s="1"/>
  <c r="W76" i="3" s="1"/>
  <c r="X76" i="3" s="1"/>
  <c r="AA6" i="3"/>
  <c r="Y8" i="3"/>
  <c r="Z13" i="3"/>
  <c r="L66" i="3"/>
  <c r="L74" i="3"/>
  <c r="M66" i="3"/>
  <c r="N66" i="3"/>
  <c r="O66" i="3"/>
  <c r="I68" i="3"/>
  <c r="P74" i="3"/>
  <c r="Y199" i="2"/>
  <c r="Y7" i="3"/>
  <c r="U1" i="3" l="1"/>
  <c r="X1" i="3"/>
  <c r="U2" i="3"/>
  <c r="P296" i="2"/>
  <c r="P303" i="2" s="1"/>
  <c r="V296" i="2"/>
  <c r="V303" i="2" s="1"/>
  <c r="R296" i="2"/>
  <c r="R303" i="2" s="1"/>
  <c r="K296" i="2"/>
  <c r="K302" i="2"/>
  <c r="S296" i="2"/>
  <c r="S303" i="2" s="1"/>
  <c r="J303" i="2"/>
  <c r="U302" i="2"/>
  <c r="O302" i="2"/>
  <c r="M296" i="2"/>
  <c r="P302" i="2"/>
  <c r="Q296" i="2"/>
  <c r="Q303" i="2" s="1"/>
  <c r="I302" i="2"/>
  <c r="O296" i="2"/>
  <c r="O303" i="2" s="1"/>
  <c r="M302" i="2"/>
  <c r="L302" i="2"/>
  <c r="U296" i="2"/>
  <c r="U303" i="2" s="1"/>
  <c r="P76" i="3"/>
  <c r="Q302" i="2"/>
  <c r="L296" i="2"/>
  <c r="W296" i="2"/>
  <c r="W303" i="2" s="1"/>
  <c r="I296" i="2"/>
  <c r="W302" i="2"/>
  <c r="K303" i="2" l="1"/>
  <c r="I303" i="2"/>
  <c r="M303" i="2"/>
  <c r="X303" i="2"/>
  <c r="L303" i="2"/>
</calcChain>
</file>

<file path=xl/comments1.xml><?xml version="1.0" encoding="utf-8"?>
<comments xmlns="http://schemas.openxmlformats.org/spreadsheetml/2006/main">
  <authors>
    <author/>
  </authors>
  <commentList>
    <comment ref="T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R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2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2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2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2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2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2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I2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2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2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3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3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3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3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3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3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3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I3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3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3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3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3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R3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3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3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3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3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3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3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3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3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3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3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3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3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3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3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3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3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3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3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3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3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3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3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3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3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3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3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3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4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4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4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4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4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4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4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4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4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4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4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4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4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4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4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4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4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4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4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4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5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5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5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5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5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5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5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5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5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5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5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5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6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6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6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6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6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6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6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6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6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6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6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6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6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6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6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6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6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7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7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7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7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7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7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7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7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7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7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7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7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7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7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7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7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7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7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7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7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8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8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8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8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8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8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8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8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R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8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8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8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8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8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8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8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8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8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8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C8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8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8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8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9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9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9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9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9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9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9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9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9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9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9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9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9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9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9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9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D9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9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9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9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9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9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9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9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9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9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9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9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9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9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9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0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0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10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I10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0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0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0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0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0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0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0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0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0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10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0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10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0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10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0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0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0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0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0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0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0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10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0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0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0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0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0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0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0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1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1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1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1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1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1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1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1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1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1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1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1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1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1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2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2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2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2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2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12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2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2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2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2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2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2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2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12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2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12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2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12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2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2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2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2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2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2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2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12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2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2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2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2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2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2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3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3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3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3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3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3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1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1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I1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13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3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3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C13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13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13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3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3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3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3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3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3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3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3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3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3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4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4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4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4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4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4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4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4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4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4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4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4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4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4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4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4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4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5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5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5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5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5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5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5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5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5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5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5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5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5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5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5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5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5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5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5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5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5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5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5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5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5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5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15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5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5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6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6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6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6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6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6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6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6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6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6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6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6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16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16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6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6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6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6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6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6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6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6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6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6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6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6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6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6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16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6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6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6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7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7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7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7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7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7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7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7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7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7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7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7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7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7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17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7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7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17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7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7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7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7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8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8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18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8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18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8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8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8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8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8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8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18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8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18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8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8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1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S1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8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8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8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18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8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18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8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18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8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8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8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8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8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8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9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9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9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9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9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9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C19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19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9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9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9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9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19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9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9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19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B20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0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2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I2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2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2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2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2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22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2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2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22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2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2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2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2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2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2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2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2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2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22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2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2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I2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2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2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2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2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2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2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2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2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2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22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2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2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2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3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C23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23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I23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3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23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4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4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24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4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24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4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24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4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24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24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24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4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4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4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5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5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5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6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6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6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26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7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7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27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7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2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I2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7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7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27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7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27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7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7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7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7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7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7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27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7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7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7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27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7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28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28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8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2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28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2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2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I2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2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2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8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28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I28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8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8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9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29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9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9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29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9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29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9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29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9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29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9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29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9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29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9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29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9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29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2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2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2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2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2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2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2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2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29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30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300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30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30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30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30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30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302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30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30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30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30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30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30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30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30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30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3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3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I3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3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3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3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3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3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3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3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3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3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30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31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31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3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3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316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31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318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H32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I32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32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32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32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32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32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T32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U321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B325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33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33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33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J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3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G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I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9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4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J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K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L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M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N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O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P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  <comment ref="Q17" authorId="0" shapeId="0">
      <text>
        <r>
          <rPr>
            <sz val="10"/>
            <color rgb="FF000000"/>
            <rFont val="Arial"/>
            <scheme val="minor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<sst xmlns="http://schemas.openxmlformats.org/spreadsheetml/2006/main" count="4104" uniqueCount="964">
  <si>
    <t>Timestamp</t>
  </si>
  <si>
    <t>NPSN</t>
  </si>
  <si>
    <t>Nama Sekolah</t>
  </si>
  <si>
    <t>Jenjang Sekolah</t>
  </si>
  <si>
    <t>Status Sekolah</t>
  </si>
  <si>
    <t>Kecamatan</t>
  </si>
  <si>
    <t>JUMLAH TOTAL PESERTA DIDIK</t>
  </si>
  <si>
    <t>SISWA LAKI-LAKI</t>
  </si>
  <si>
    <t>SISWA PEREMPUAN</t>
  </si>
  <si>
    <t>KK KOTA MALANG</t>
  </si>
  <si>
    <t>Kota Usia &lt; 7 TH</t>
  </si>
  <si>
    <t>Kota Usia 7 sd 12 TH</t>
  </si>
  <si>
    <t>Kota Usia &gt; 12 TH</t>
  </si>
  <si>
    <t>KK LUAR KOTA MALANG</t>
  </si>
  <si>
    <t>Luar Usia &lt; 7 TH</t>
  </si>
  <si>
    <t>Luar Usia 7 sd 12 TH</t>
  </si>
  <si>
    <t>Luar Usia &gt; 12 TH</t>
  </si>
  <si>
    <t>Siswa Putus Sekolah</t>
  </si>
  <si>
    <t>Keterangan Putus</t>
  </si>
  <si>
    <t>Kelas 1 Baru</t>
  </si>
  <si>
    <t>Lulusan TK</t>
  </si>
  <si>
    <t>SDN BANDUNGREJOSARI 2</t>
  </si>
  <si>
    <t>SD</t>
  </si>
  <si>
    <t>NEGERI</t>
  </si>
  <si>
    <t>SUKUN</t>
  </si>
  <si>
    <t>SD INSAN AMANAH</t>
  </si>
  <si>
    <t>SWASTA</t>
  </si>
  <si>
    <t>LOWOKWARU</t>
  </si>
  <si>
    <t>SDN BUMIAYU 1</t>
  </si>
  <si>
    <t>KEDUNGKANDANG</t>
  </si>
  <si>
    <t>SDN GADANG 2</t>
  </si>
  <si>
    <t>SDN MODEL</t>
  </si>
  <si>
    <t>MINU MAUDLU'UL ULUM</t>
  </si>
  <si>
    <t>MI</t>
  </si>
  <si>
    <t>BLIMBING</t>
  </si>
  <si>
    <t xml:space="preserve">SDI RUMAH CERDAS MALANG </t>
  </si>
  <si>
    <t>MIS KH HASYIM ASYARI</t>
  </si>
  <si>
    <t>-</t>
  </si>
  <si>
    <t>SDN TULUSREJO 2</t>
  </si>
  <si>
    <t>SDN KOTALAMA 6</t>
  </si>
  <si>
    <t>SDN TANJUNGREJO 1</t>
  </si>
  <si>
    <t>SDN PURWANTORO 5</t>
  </si>
  <si>
    <t>Muhammad Dwi Maulana Muzzaki - Lain-lain</t>
  </si>
  <si>
    <t>SDN KARANGBESUKI 3</t>
  </si>
  <si>
    <t>SD KRISTEN ALETHEIA</t>
  </si>
  <si>
    <t>SD Muhammadiyah 5</t>
  </si>
  <si>
    <t>SDN PANDANWANGI 3</t>
  </si>
  <si>
    <t>SDN Tunjungsekar 3</t>
  </si>
  <si>
    <t>SDN PANDANWANGI 2</t>
  </si>
  <si>
    <t>SDN Bumiayu 4</t>
  </si>
  <si>
    <t>MINU PUTRI</t>
  </si>
  <si>
    <t>KLOJEN</t>
  </si>
  <si>
    <t>Lain-lain</t>
  </si>
  <si>
    <t>SD Taman Muda 02</t>
  </si>
  <si>
    <t>MI QITA</t>
  </si>
  <si>
    <t>MIN 1 KOTA MALANG</t>
  </si>
  <si>
    <t>SDN TUNGGULWULUNG 03</t>
  </si>
  <si>
    <t xml:space="preserve">BEKERJA DAN TIDAK SEKOLAH </t>
  </si>
  <si>
    <t>SDIT Ahmad Yani</t>
  </si>
  <si>
    <t>MI NURUL HUDA 1 MALANG</t>
  </si>
  <si>
    <t>ARINA NUR AMALIA- MENINGGAL DUNIA</t>
  </si>
  <si>
    <t>SDN BARENG 2</t>
  </si>
  <si>
    <t>SDN TLOGOWARU 2</t>
  </si>
  <si>
    <t>SD Muhammadiyah 01</t>
  </si>
  <si>
    <t>Mi KH Badrussalam</t>
  </si>
  <si>
    <t>Ada</t>
  </si>
  <si>
    <t>SD ANAK SALEH</t>
  </si>
  <si>
    <t>SDN GADANG 1</t>
  </si>
  <si>
    <t>SDN Wonokoyo 1</t>
  </si>
  <si>
    <t>MI TARBIYATUL HUDA MGS</t>
  </si>
  <si>
    <t>SDN MADYOPURO 3</t>
  </si>
  <si>
    <t>SD IMKA</t>
  </si>
  <si>
    <t>SDN MERGOSONO 4</t>
  </si>
  <si>
    <t>Tidak ada</t>
  </si>
  <si>
    <t>SDN PENANGGUNGAN MALANG</t>
  </si>
  <si>
    <t>SDN LOWOKWARU 2</t>
  </si>
  <si>
    <t>MIS Khadijah</t>
  </si>
  <si>
    <t>SDN SUKUN 1</t>
  </si>
  <si>
    <t>Ardhan Mouvich Maulana Darmawan - Tidak Mau Sekolah
Nur Aisyah Ramadhani - Bekerja</t>
  </si>
  <si>
    <t>SDN LESANPURO 4</t>
  </si>
  <si>
    <t>SD Islam Baitul Makmur</t>
  </si>
  <si>
    <t>SD Muhammadiyah 04</t>
  </si>
  <si>
    <t>SD KATOLIK SANTA MARIA III</t>
  </si>
  <si>
    <t xml:space="preserve">MI SUNAN GUNUNG JATI </t>
  </si>
  <si>
    <t>MIS AL FATTAH</t>
  </si>
  <si>
    <t>SDN TUNJUNGSEKAR 1</t>
  </si>
  <si>
    <t>SD KRISTEN KALAM KUDUS MALANG</t>
  </si>
  <si>
    <t>SDN CEMOROKANDANG 3</t>
  </si>
  <si>
    <t>SDN KARANGBESUKI 2</t>
  </si>
  <si>
    <t>SDN CEMOROKANDANG 2</t>
  </si>
  <si>
    <t xml:space="preserve">MI Al-Fattah Darussalam </t>
  </si>
  <si>
    <t>MIS ROUDLOTUL MUSLIHIN</t>
  </si>
  <si>
    <t>MIS AL HAYATUL ISLAMIYAH</t>
  </si>
  <si>
    <t>SDN Bumiayu 3</t>
  </si>
  <si>
    <t>MIS NURUL ULUM</t>
  </si>
  <si>
    <t>SD Katolik Santa Maria II</t>
  </si>
  <si>
    <t>SDN TUNJUNGSEKAR 5</t>
  </si>
  <si>
    <t>tidak ada</t>
  </si>
  <si>
    <t>SDN PURWODADI 4</t>
  </si>
  <si>
    <t>MIS HIDAYATUS SIBYAN</t>
  </si>
  <si>
    <t>SDN SAWOJAJAR 6</t>
  </si>
  <si>
    <t>SDN TLOGOWARU 1</t>
  </si>
  <si>
    <t>SDN PURWANTORO 4</t>
  </si>
  <si>
    <t>MIS SUNAN GIRI</t>
  </si>
  <si>
    <t>MI. Ma'arif Sukun 2</t>
  </si>
  <si>
    <t>SDN TUNGGULWULUNG 2</t>
  </si>
  <si>
    <t>MIS DARUL HIKMAH  MI LAB FITK UIN MALANG</t>
  </si>
  <si>
    <t>SDN SAWOJAJAR 1</t>
  </si>
  <si>
    <t>SDN MADYOPURO 6</t>
  </si>
  <si>
    <t>SDN TANJUNGREJO 3</t>
  </si>
  <si>
    <t>SD Muhammadiyah 06</t>
  </si>
  <si>
    <t>SDN BUNULREJO 2</t>
  </si>
  <si>
    <t>SDN PERCOBAAN 2</t>
  </si>
  <si>
    <t>SDN BANDULAN 5</t>
  </si>
  <si>
    <t>SDN KETAWANGGEDE</t>
  </si>
  <si>
    <t>Lain lain</t>
  </si>
  <si>
    <t>SDN BARENG 5</t>
  </si>
  <si>
    <t>SDI Wahid Hasyim</t>
  </si>
  <si>
    <t>SDN KOTALAMA 2</t>
  </si>
  <si>
    <t>SDN LOWOKWARU 4</t>
  </si>
  <si>
    <t>SDN SAWOJAJAR 3</t>
  </si>
  <si>
    <t>tdk ada</t>
  </si>
  <si>
    <t>SDN BANDUNGREJOSARI 4</t>
  </si>
  <si>
    <t>SDN SAWOJAJAR 4</t>
  </si>
  <si>
    <t xml:space="preserve">SDN TLOGOMAS 2 </t>
  </si>
  <si>
    <t>SDN SAWOJAJAR 2</t>
  </si>
  <si>
    <t>SDN RAMPAL CELAKET 1</t>
  </si>
  <si>
    <t>SDN BUNULREJO 1</t>
  </si>
  <si>
    <t>SD KARTIKA IV-7</t>
  </si>
  <si>
    <t>Tidak Ada</t>
  </si>
  <si>
    <t>SDN WONOKOYO 2</t>
  </si>
  <si>
    <t>SD Advent Malang</t>
  </si>
  <si>
    <t>SDN ARJOSARI 1</t>
  </si>
  <si>
    <t>SD K SANTO YUSUP III</t>
  </si>
  <si>
    <t>SDN MERGOSONO 5</t>
  </si>
  <si>
    <t>SDN GADINGKASRI</t>
  </si>
  <si>
    <t>SD ISLAM TERPADU INSAN PERMATA</t>
  </si>
  <si>
    <t>SDN MADYOPURO 5</t>
  </si>
  <si>
    <t>SDN Madyopuro 1</t>
  </si>
  <si>
    <t>SDN MOJOLANGU 4</t>
  </si>
  <si>
    <t>SDN KLOJEN</t>
  </si>
  <si>
    <t>SDN CEMOROKANDANG 1</t>
  </si>
  <si>
    <t>SDN Bandulan 3</t>
  </si>
  <si>
    <t>SDN BALEARJOSARI 2</t>
  </si>
  <si>
    <t>SD KRISTEN KALAM KUDUS MALENGGANG</t>
  </si>
  <si>
    <t>SDN MERJOSARI 5</t>
  </si>
  <si>
    <t>SDS PJ GLOBAL SCGOOL</t>
  </si>
  <si>
    <t>SDN MADYOPURO 2</t>
  </si>
  <si>
    <t>SDN SUKUN 2</t>
  </si>
  <si>
    <t>SDN TULUSREJO 4</t>
  </si>
  <si>
    <t>SDN CIPTOMULYO 2</t>
  </si>
  <si>
    <t>MI MA'ARIF SUKUN 1</t>
  </si>
  <si>
    <t>Khofifah Lailatul Maghfiroh (A-Bekerja)</t>
  </si>
  <si>
    <t>SDN PISANGCANDI 1</t>
  </si>
  <si>
    <t>SDN MADYOPURO4</t>
  </si>
  <si>
    <t>SDN BLIMBING 01</t>
  </si>
  <si>
    <t>SD LABORATORIUM UM</t>
  </si>
  <si>
    <t>SDN RAMPAL CELAKET 2</t>
  </si>
  <si>
    <t>SD K BHAKTI LUHUR</t>
  </si>
  <si>
    <t>SDN Bumiayu 2</t>
  </si>
  <si>
    <t>SDN SUMBERSARI 2</t>
  </si>
  <si>
    <t>SDN KAUMAN 3</t>
  </si>
  <si>
    <t>SDN GADANG 3</t>
  </si>
  <si>
    <t xml:space="preserve">SDN MOJOLANGU 2 </t>
  </si>
  <si>
    <t>SDN SAWOJAJAR 5</t>
  </si>
  <si>
    <t>SDN BAKALAN KRAJAN 2</t>
  </si>
  <si>
    <t>SDN BUNULREJO 4</t>
  </si>
  <si>
    <t>SDN PURWODADI 3</t>
  </si>
  <si>
    <t>SDN SUKOHARJO 1</t>
  </si>
  <si>
    <t>SD KRISTEN YBPK NGAGLIK</t>
  </si>
  <si>
    <t>IMAM MA'SUM, S.Pd.I</t>
  </si>
  <si>
    <t>SD KATOLIK SANTA MARIA 01</t>
  </si>
  <si>
    <t>SDN KESATRIAN 1</t>
  </si>
  <si>
    <t>SDN ORO-ORO DOWO</t>
  </si>
  <si>
    <t>SDN PERCOBAAN 1</t>
  </si>
  <si>
    <t xml:space="preserve">SD TAMAN HARAPAN </t>
  </si>
  <si>
    <t>SD ISLAM SURYA BUANA</t>
  </si>
  <si>
    <t>SDN POLOWIJEN 1</t>
  </si>
  <si>
    <t>SDN ARJOWINANGUN 1</t>
  </si>
  <si>
    <t>SDN PURWANTORO 1</t>
  </si>
  <si>
    <t>SD NEGERI KASIN</t>
  </si>
  <si>
    <t>Anak c</t>
  </si>
  <si>
    <t>SDK. BRAWIJAYA 03 YPK</t>
  </si>
  <si>
    <t>SDN POLEHAN 1</t>
  </si>
  <si>
    <t>SD MUSLIMAT NU</t>
  </si>
  <si>
    <t>SDN LESANPURO 1</t>
  </si>
  <si>
    <t>MINU POLOWIJEN</t>
  </si>
  <si>
    <t>SDN ARJOSARI 3</t>
  </si>
  <si>
    <t>SDN PURWODADI 1</t>
  </si>
  <si>
    <t>SDN Kedungkandang 1</t>
  </si>
  <si>
    <t>SDN BALEARJOSARI 1</t>
  </si>
  <si>
    <t>SDN LESANPURO 3</t>
  </si>
  <si>
    <t>SD ISLAM NURUL MUTTAQIN</t>
  </si>
  <si>
    <t>Dara azakira - meninggal</t>
  </si>
  <si>
    <t>SDN DINOYO 3</t>
  </si>
  <si>
    <t>SDN JATIMULYO 4</t>
  </si>
  <si>
    <t>SDN LOWOKWARU 5</t>
  </si>
  <si>
    <t>SDN LOWOKWARU 3</t>
  </si>
  <si>
    <t xml:space="preserve">MI HIDAYATUL MUBTADIIN TASIKMADU </t>
  </si>
  <si>
    <t>SD KRISTEN PETRA</t>
  </si>
  <si>
    <t>SDN Merjosari 1</t>
  </si>
  <si>
    <t>SDN Purwantoro 8</t>
  </si>
  <si>
    <t>C</t>
  </si>
  <si>
    <t>SDN MERJOSARI 3</t>
  </si>
  <si>
    <t>SDN KOTALAMA 1</t>
  </si>
  <si>
    <t>SDN POLEHAN 5</t>
  </si>
  <si>
    <t xml:space="preserve">SDN BANDUNGREJOSARI 1 </t>
  </si>
  <si>
    <t>SD KH MAS MANSUR</t>
  </si>
  <si>
    <t>SDN ARJOWINANGUN 2</t>
  </si>
  <si>
    <t>SD Kartika IV-1</t>
  </si>
  <si>
    <t>SD Puri Asah Dasar Avesiena</t>
  </si>
  <si>
    <t>SD GRACIA NUSANTARA</t>
  </si>
  <si>
    <t xml:space="preserve">MI CEMOROKANDANG </t>
  </si>
  <si>
    <t>SDN KAUMAN 1</t>
  </si>
  <si>
    <t xml:space="preserve">SDS ISLAMIC GLOBAL </t>
  </si>
  <si>
    <t>SD ISLAM ASWAJA</t>
  </si>
  <si>
    <t>SD KATOLIK SANG TIMUR</t>
  </si>
  <si>
    <t>SDN POLEHAN 3</t>
  </si>
  <si>
    <t>SDN BANDUNGREJOSARI 3</t>
  </si>
  <si>
    <t>Meninggal</t>
  </si>
  <si>
    <t>SDN BLIMBING 4</t>
  </si>
  <si>
    <t>SDN Bandulan 01</t>
  </si>
  <si>
    <t>SDN TUNJUNGSEKAR 04</t>
  </si>
  <si>
    <t xml:space="preserve">SDN DINOYO 2 </t>
  </si>
  <si>
    <t>SDN TASIKMADU 2</t>
  </si>
  <si>
    <t>SDN KOTALAMA 3</t>
  </si>
  <si>
    <t>MI RADEN FATAH</t>
  </si>
  <si>
    <t>SD MAFAZA INTEGRATED SMART SCHOOL(MISS)</t>
  </si>
  <si>
    <t>SDN BARENG 4</t>
  </si>
  <si>
    <t>SDN BUNULREJO 5</t>
  </si>
  <si>
    <t>SD KATOLIK INDRIYASANA</t>
  </si>
  <si>
    <t>SD Islam Mohammad Hatta</t>
  </si>
  <si>
    <t>Al Khoirot</t>
  </si>
  <si>
    <t>MIS Manarul Islam</t>
  </si>
  <si>
    <t>SDN PISANGCANDI 3</t>
  </si>
  <si>
    <t>MIS NURUL HUDA</t>
  </si>
  <si>
    <t>SDN PURWANTORO 2</t>
  </si>
  <si>
    <t>SDN KARANGBESUKI 1</t>
  </si>
  <si>
    <t>SDN KESATRIAN 2</t>
  </si>
  <si>
    <t>SD ISLAM SABILILLAH MALANG</t>
  </si>
  <si>
    <t>SDN BLIMBING 3</t>
  </si>
  <si>
    <t>MIS MIFTAHUL HUDA</t>
  </si>
  <si>
    <t>SDN Mergosono 2</t>
  </si>
  <si>
    <t>MI AL IMAN</t>
  </si>
  <si>
    <t>Anak C - Meninggal</t>
  </si>
  <si>
    <t>SD Islam Khoiru Ummah Malang</t>
  </si>
  <si>
    <t>MIS MIFTAHUL ULUM</t>
  </si>
  <si>
    <t>Denis Irawan - Tidak ada keterangan</t>
  </si>
  <si>
    <t>MIS ISLAMIYAH KEBONSARI</t>
  </si>
  <si>
    <t>MIS ATTARAQQIE</t>
  </si>
  <si>
    <t>1 ANAK MENINGGAL</t>
  </si>
  <si>
    <t>SDN MOJOLANGU 5</t>
  </si>
  <si>
    <t>tidak mau sekolah</t>
  </si>
  <si>
    <t>SDN MULYOREJO 1</t>
  </si>
  <si>
    <t>SDN POLOWIJEN 2</t>
  </si>
  <si>
    <t>SDN TUNJUNGSEKAR 2</t>
  </si>
  <si>
    <t>MIN 2 KOTA MALANG</t>
  </si>
  <si>
    <t>SDN JODIPAN</t>
  </si>
  <si>
    <t>ANDHINI AULIA PUTRI - tidak mau sekolah
Rava Guntur Aprio Saputra - tidak mau sekolah</t>
  </si>
  <si>
    <t>SDN MERJOSARI 2</t>
  </si>
  <si>
    <t>lain-lain</t>
  </si>
  <si>
    <t>SDS ISLAM AL-UMM</t>
  </si>
  <si>
    <t xml:space="preserve">MIS AL HUDA </t>
  </si>
  <si>
    <t>SDN BAKALAN KRAJAN 1 MALANG</t>
  </si>
  <si>
    <t>SD NU BAHRUL ULUM</t>
  </si>
  <si>
    <t>SDN BURING</t>
  </si>
  <si>
    <t>SD ISLAM MA'ARIF</t>
  </si>
  <si>
    <t>SDN LOWOKWARU 1</t>
  </si>
  <si>
    <t>SDN Karangbesuki 4</t>
  </si>
  <si>
    <t xml:space="preserve">SDN BANDULAN 4 </t>
  </si>
  <si>
    <t>SDN POLEHAN 4</t>
  </si>
  <si>
    <t>SDN CEMOROKANDANG 4</t>
  </si>
  <si>
    <t>Anak A - Tidak Bekerja, tidak ingin melanjutkan sekolah.</t>
  </si>
  <si>
    <t>MI TARBIYATUL HUDA</t>
  </si>
  <si>
    <t>Fajar Mega Bintang - Lain-lain
Noval Bramantyo - Lain-lain</t>
  </si>
  <si>
    <t>SDN SUMBERSARI 1</t>
  </si>
  <si>
    <t>SDN BARENG 1</t>
  </si>
  <si>
    <t>SDN PISANGCANDI 4</t>
  </si>
  <si>
    <t>SD BERITA HIDUP</t>
  </si>
  <si>
    <t>SDN CIPTOMULYO 3</t>
  </si>
  <si>
    <t>MIS TAHFIDZ AL ASYHAR</t>
  </si>
  <si>
    <t xml:space="preserve">Zahrotul Mawardah - Meninggal dunia
M. Zian Reza - Meninggal dunia </t>
  </si>
  <si>
    <t>SDN KEBONSARI 3</t>
  </si>
  <si>
    <t>SD ISLAM RESTU IBU</t>
  </si>
  <si>
    <t>SDN Jatimulyo 3</t>
  </si>
  <si>
    <t>SDN BLIMBING 5</t>
  </si>
  <si>
    <t>SDN KEBONSARI 1</t>
  </si>
  <si>
    <t>MIS IMAM BONJOL</t>
  </si>
  <si>
    <t>SDN KEBONSARI 2</t>
  </si>
  <si>
    <t>SD Brawijaya Smart School</t>
  </si>
  <si>
    <t>SD BAHRUL MAGHFIROH</t>
  </si>
  <si>
    <t xml:space="preserve">MIS DARUSSALAM </t>
  </si>
  <si>
    <t>MI SUNAN KALIJIOGO MERGAN</t>
  </si>
  <si>
    <t>SDN PURWODADI 2</t>
  </si>
  <si>
    <t>SD Al-Irsyad Al-Islamiyyah</t>
  </si>
  <si>
    <t>SD Plus Al-Kautsar</t>
  </si>
  <si>
    <t>SDN KEDUNGKANDANG 2</t>
  </si>
  <si>
    <t>SDS INDONESIA INTERACTIVE STANDARD SCHOOL (IISS)</t>
  </si>
  <si>
    <t>SD Muhammadiyah 9 "Panglima Sudirman"</t>
  </si>
  <si>
    <t>MI DIPONEGORO</t>
  </si>
  <si>
    <t>FAROH FITRIA - TIDAK ADA KETERANGAN
WAHAB HASBULLAH - TIDAK ADA KETERANGAN
AHMAD RONNY - TIDAK ADA KETERANGAN
AQILA NAURA -TIDAK ADA KETERANANGAN
AZKA ALFIN - TIDAK ADA KETERANGAN
NURUL HAFIDATUL - PINDAH 
RISKA RAMADHANI-TIDAK LANJUT SEKOLAH
AVANDI LEO-TIDAK JELAS
ISMAWATI-TIDAK MELANJUTKAN SEKOLAH
M ILHAM ALMA'RUF - TIDAK ADA KETERANGAN
JOKO SABRI-BERHENTI SEKOLAH
NOVIAH DIAH-PINDAH TIDAK ADA KETERANGAN
NUR AIDA-TIDAK ADA KETERANGAN
KARIMATUS SAFINAH-TIDAK MELANJUTKAN SEKOLAH</t>
  </si>
  <si>
    <t>SDN MULYOREJO 2</t>
  </si>
  <si>
    <t>SDN BUNULREJO 6</t>
  </si>
  <si>
    <t xml:space="preserve">SD Katolik Marsudisiwi </t>
  </si>
  <si>
    <t>SDN JATIMULYO 5</t>
  </si>
  <si>
    <t>SD Negeri Merjosari 4</t>
  </si>
  <si>
    <t>Bayu Candra Subekti - Bekerja</t>
  </si>
  <si>
    <t>SD K BRAWIJAYA 01</t>
  </si>
  <si>
    <t>SDN DINOYO 1</t>
  </si>
  <si>
    <t>SDN PANDANWANGI 5</t>
  </si>
  <si>
    <t>SD ISLAM AL HIKMAH</t>
  </si>
  <si>
    <t>PINDAH KE PONDOK PESANTREN</t>
  </si>
  <si>
    <t>SDN MOJOLANGU 3</t>
  </si>
  <si>
    <t>SDN KIDULDALEM 1</t>
  </si>
  <si>
    <t>SDN TANJUNGREJO 4</t>
  </si>
  <si>
    <t>SDN MOJOLANGU 1</t>
  </si>
  <si>
    <t>SDN GADANG 4</t>
  </si>
  <si>
    <t>Lain-Lain</t>
  </si>
  <si>
    <t xml:space="preserve"> BINA BANGSA SCHOOL MALANG</t>
  </si>
  <si>
    <t>SPK</t>
  </si>
  <si>
    <t>SD Wesley</t>
  </si>
  <si>
    <t>SD NEGERI PANDANWANGI 1</t>
  </si>
  <si>
    <t>SDN TASIKMADU 1</t>
  </si>
  <si>
    <t>MI SUNAN KALIJOGO KARANGBESUKI</t>
  </si>
  <si>
    <t>SDN PURWANTORO 07</t>
  </si>
  <si>
    <t>SDN kauman 2</t>
  </si>
  <si>
    <t>SDIT INSANTAMA MALANG</t>
  </si>
  <si>
    <t>SD ISLAM KLOJEN KIDUL</t>
  </si>
  <si>
    <t>SDN SUMBERSARI 3</t>
  </si>
  <si>
    <t>SDN TULUSREJO 3</t>
  </si>
  <si>
    <t>SDN TANJUNGREJO 5</t>
  </si>
  <si>
    <t>SDN MULYOREJO 3</t>
  </si>
  <si>
    <t>SDN PANDANWANGI 4</t>
  </si>
  <si>
    <t>SD PLUS QURROTA AYUN</t>
  </si>
  <si>
    <t xml:space="preserve">SD KARTIKA IV-6 </t>
  </si>
  <si>
    <t>SD KRISTEN CHARIS</t>
  </si>
  <si>
    <t>SDN PISANGCANDI 2</t>
  </si>
  <si>
    <t>SD Katolik Mardi Wiyata 01</t>
  </si>
  <si>
    <t>SD Negeri Lesanpuro 2</t>
  </si>
  <si>
    <t>SD NU Blimbing</t>
  </si>
  <si>
    <t>SDN BUNULREJO 3</t>
  </si>
  <si>
    <t>SD ISLAM NURUL IZZAH</t>
  </si>
  <si>
    <t>SDN KOTALAMA 4</t>
  </si>
  <si>
    <t>SD KRISTEN ELIM</t>
  </si>
  <si>
    <t>SD BINA BUDI MULIA</t>
  </si>
  <si>
    <t>SD K SANTO YUSUP 2</t>
  </si>
  <si>
    <t>SDIT Insan Mulia</t>
  </si>
  <si>
    <t>SD NEGERI DINOYO 4</t>
  </si>
  <si>
    <t>SDN JATIMULYO 1</t>
  </si>
  <si>
    <t>SD Islam Al Azhar 56</t>
  </si>
  <si>
    <t>SDN TUNGGULWULUNG 1</t>
  </si>
  <si>
    <t>A</t>
  </si>
  <si>
    <t>SDN BLIMBING 2</t>
  </si>
  <si>
    <t xml:space="preserve">SD NU HASYIM ASYARI </t>
  </si>
  <si>
    <t>SDN POLOWIJEN 3</t>
  </si>
  <si>
    <t>SD KATOLIK COR JESU</t>
  </si>
  <si>
    <t>SDN KEBONSARI 4</t>
  </si>
  <si>
    <t>SDN JATIMULYO 2</t>
  </si>
  <si>
    <t>SDN TLOGOMAS 1</t>
  </si>
  <si>
    <t>SDN KIDULDALEM 2</t>
  </si>
  <si>
    <t>SDN PURWANTORO3</t>
  </si>
  <si>
    <t xml:space="preserve">SD My Little Island </t>
  </si>
  <si>
    <t>SDN TANJUNGREJO 2</t>
  </si>
  <si>
    <t>SD K Marga Bhakti</t>
  </si>
  <si>
    <t>SDN PURWANTORO 6</t>
  </si>
  <si>
    <t>SDN SUKOHARJO 2</t>
  </si>
  <si>
    <t>SDN Kotalama 5</t>
  </si>
  <si>
    <t>SD Islam Terpadu Mutiara Hati</t>
  </si>
  <si>
    <t>SD Kr Shining Star</t>
  </si>
  <si>
    <t>SDN BANDULAN 2</t>
  </si>
  <si>
    <t>SDN TULUSREJO 1</t>
  </si>
  <si>
    <t>MELANJUTKAN PONDOK PESANTREN</t>
  </si>
  <si>
    <t>SDN Mergosono 1</t>
  </si>
  <si>
    <t>SD SRIWEDARI MALANG</t>
  </si>
  <si>
    <t>SD UNGGULAN AL-YA'LU</t>
  </si>
  <si>
    <t>SD MUHAMMADIYAH 3 ASSALAAM</t>
  </si>
  <si>
    <t>SDN MERGOSONO 3</t>
  </si>
  <si>
    <t>SD TUNAS HARAPAN</t>
  </si>
  <si>
    <t>SD Aisyiyah</t>
  </si>
  <si>
    <t>SD MARGO BASUKI 1</t>
  </si>
  <si>
    <t>SDN CIPTOMULYO 1</t>
  </si>
  <si>
    <t>SD ISLAM AS SALAM</t>
  </si>
  <si>
    <t>SDN ARJOSARI 2</t>
  </si>
  <si>
    <t>SDI Plus Al Azhar</t>
  </si>
  <si>
    <t>SD KATOLIK MARDI WIYATA 02</t>
  </si>
  <si>
    <t>SDN BARENG 3 MALANG</t>
  </si>
  <si>
    <t>SDN SUKUN 3</t>
  </si>
  <si>
    <t xml:space="preserve">SDN Polehan 2 </t>
  </si>
  <si>
    <t>Siswa Putus</t>
  </si>
  <si>
    <t>Sudah Isi</t>
  </si>
  <si>
    <t>ISI GANDA</t>
  </si>
  <si>
    <t>Belum Isi</t>
  </si>
  <si>
    <t>VALIDASI DATA</t>
  </si>
  <si>
    <t>Nama Satuan Pendidikan</t>
  </si>
  <si>
    <t>Bentuk Pendidikan</t>
  </si>
  <si>
    <t>Desa</t>
  </si>
  <si>
    <t>JUMLAH SISWA DAPO</t>
  </si>
  <si>
    <t>KK KOTA</t>
  </si>
  <si>
    <t>KK LUAR</t>
  </si>
  <si>
    <t>JUMLAH</t>
  </si>
  <si>
    <t>Negeri</t>
  </si>
  <si>
    <t>Arjosari</t>
  </si>
  <si>
    <t>Blimbing</t>
  </si>
  <si>
    <t>Arjowinangun</t>
  </si>
  <si>
    <t>Kedungkandang</t>
  </si>
  <si>
    <t>SDN BAKALAN KRAJAN 1</t>
  </si>
  <si>
    <t>Bakalan Krajan</t>
  </si>
  <si>
    <t>Sukun</t>
  </si>
  <si>
    <t>Balearjosari</t>
  </si>
  <si>
    <t>SDN BANDULAN 1</t>
  </si>
  <si>
    <t>Bandulan</t>
  </si>
  <si>
    <t>SDN BANDULAN 3</t>
  </si>
  <si>
    <t>SDN BANDULAN 4</t>
  </si>
  <si>
    <t>SDN BANDUNGREJOSARI 1</t>
  </si>
  <si>
    <t>Bandungrejosari</t>
  </si>
  <si>
    <t>Bareng</t>
  </si>
  <si>
    <t>Klojen</t>
  </si>
  <si>
    <t>SDN BARENG 3</t>
  </si>
  <si>
    <t>SDN BLIMBING 1</t>
  </si>
  <si>
    <t>Bumiayu</t>
  </si>
  <si>
    <t>SDN BUMIAYU 2</t>
  </si>
  <si>
    <t>SDN BUMIAYU 3</t>
  </si>
  <si>
    <t>SDN BUMIAYU 4</t>
  </si>
  <si>
    <t>Bunulrejo</t>
  </si>
  <si>
    <t>Buring</t>
  </si>
  <si>
    <t>Cemorokandang</t>
  </si>
  <si>
    <t>Ciptomulyo</t>
  </si>
  <si>
    <t>Dinoyo</t>
  </si>
  <si>
    <t>Lowokwaru</t>
  </si>
  <si>
    <t>SDN DINOYO 2</t>
  </si>
  <si>
    <t>SDN DINOYO 4</t>
  </si>
  <si>
    <t>Gadang</t>
  </si>
  <si>
    <t>Gadingkasri</t>
  </si>
  <si>
    <t>Jatimulyo</t>
  </si>
  <si>
    <t>SDN JATIMULYO 3</t>
  </si>
  <si>
    <t>Jodipan</t>
  </si>
  <si>
    <t>Karang Besuki</t>
  </si>
  <si>
    <t>SDN KARANGBESUKI 4</t>
  </si>
  <si>
    <t>SDN KASIN</t>
  </si>
  <si>
    <t>Kasin</t>
  </si>
  <si>
    <t>Kauman</t>
  </si>
  <si>
    <t>SDN KAUMAN 2</t>
  </si>
  <si>
    <t>Kebonsari</t>
  </si>
  <si>
    <t>SDN KEDUNGKANDANG 1</t>
  </si>
  <si>
    <t>Kesatrian</t>
  </si>
  <si>
    <t>Ketawanggede</t>
  </si>
  <si>
    <t>Kidul Dalem</t>
  </si>
  <si>
    <t>Kotalama</t>
  </si>
  <si>
    <t>SDN KOTALAMA 5</t>
  </si>
  <si>
    <t>Lesanpuro</t>
  </si>
  <si>
    <t>SDN LESANPURO 2</t>
  </si>
  <si>
    <t>SDN MADYOPURO 1</t>
  </si>
  <si>
    <t>Madyopuro</t>
  </si>
  <si>
    <t>SDN MADYOPURO 4</t>
  </si>
  <si>
    <t>SDN MERGOSONO 1</t>
  </si>
  <si>
    <t>Mergosono</t>
  </si>
  <si>
    <t>SDN MERGOSONO 2</t>
  </si>
  <si>
    <t>SDN MERJOSARI 1</t>
  </si>
  <si>
    <t>Merjosari</t>
  </si>
  <si>
    <t>SDN MERJOSARI 4</t>
  </si>
  <si>
    <t>Tlogowaru</t>
  </si>
  <si>
    <t>Mojolangu</t>
  </si>
  <si>
    <t>SDN MOJOLANGU 2</t>
  </si>
  <si>
    <t>Mulyorejo</t>
  </si>
  <si>
    <t>Oro Oro Dowo</t>
  </si>
  <si>
    <t>SDN PANDANWANGI 1</t>
  </si>
  <si>
    <t>Pandanwangi</t>
  </si>
  <si>
    <t>SDN PENANGGUNGAN</t>
  </si>
  <si>
    <t>Penanggungan</t>
  </si>
  <si>
    <t>Sumbersari</t>
  </si>
  <si>
    <t>Pisang Candi</t>
  </si>
  <si>
    <t>Polehan</t>
  </si>
  <si>
    <t>SDN POLEHAN 2</t>
  </si>
  <si>
    <t>Polowijen</t>
  </si>
  <si>
    <t>Purwantoro</t>
  </si>
  <si>
    <t>SDN PURWANTORO 3</t>
  </si>
  <si>
    <t>SDN PURWANTORO 7</t>
  </si>
  <si>
    <t>SDN PURWANTORO 8</t>
  </si>
  <si>
    <t>Purwodadi</t>
  </si>
  <si>
    <t>Rampal Celaket</t>
  </si>
  <si>
    <t>Sawojajar</t>
  </si>
  <si>
    <t>Sukoharjo</t>
  </si>
  <si>
    <t>Tanjungrejo</t>
  </si>
  <si>
    <t>Tasikmadu</t>
  </si>
  <si>
    <t>Tlogomas</t>
  </si>
  <si>
    <t>SDN TLOGOMAS 2</t>
  </si>
  <si>
    <t>Tulusrejo</t>
  </si>
  <si>
    <t>Tunggulwulung</t>
  </si>
  <si>
    <t>SDN TUNGGULWULUNG 3</t>
  </si>
  <si>
    <t>Tunjungsekar</t>
  </si>
  <si>
    <t>SDN TUNJUNGSEKAR 3</t>
  </si>
  <si>
    <t>SDN TUNJUNGSEKAR 4</t>
  </si>
  <si>
    <t>SDN WONOKOYO 1</t>
  </si>
  <si>
    <t>Wonokoyo</t>
  </si>
  <si>
    <t>SD ADVENT</t>
  </si>
  <si>
    <t>Swasta</t>
  </si>
  <si>
    <t>SD AISYIYAH</t>
  </si>
  <si>
    <t>SD AL-IRSYAD AL-ISLAMIYYAH</t>
  </si>
  <si>
    <t>SD BRAWIJAYA SMART SCHOOL</t>
  </si>
  <si>
    <t>SD ISLAM AL AZHAR 56</t>
  </si>
  <si>
    <t>SD ISLAM BAITUL MAKMUR</t>
  </si>
  <si>
    <t>SD ISLAM MAARIF</t>
  </si>
  <si>
    <t>SD ISLAM MOHAMMAD HATTA</t>
  </si>
  <si>
    <t>SD ISLAM PLUS AL AZHAR</t>
  </si>
  <si>
    <t>SD ISLAM TERPADU MUTIARA HATI</t>
  </si>
  <si>
    <t>SD K BRAWIJAYA 03 YPK</t>
  </si>
  <si>
    <t>SD K MARGA BHAKTI</t>
  </si>
  <si>
    <t>SD K SANTO YUSUP 02</t>
  </si>
  <si>
    <t>SD KARTIKA IV-1</t>
  </si>
  <si>
    <t>SD KARTIKA IV-6</t>
  </si>
  <si>
    <t>Samaan</t>
  </si>
  <si>
    <t>SD KATOLIK MARDI WIYATA 01</t>
  </si>
  <si>
    <t>SD KATOLIK MARSUDISIWI</t>
  </si>
  <si>
    <t>SD KATOLIK SANTA MARIA II</t>
  </si>
  <si>
    <t>SD Kr. SHINING STAR</t>
  </si>
  <si>
    <t>SD MAFAZA INTEGRATED SMART SCHOOL (MISS)</t>
  </si>
  <si>
    <t>SD MARGO BASUKI 01</t>
  </si>
  <si>
    <t>SD MUHAMMADIYAH 01</t>
  </si>
  <si>
    <t>SD MUHAMMADIYAH 04</t>
  </si>
  <si>
    <t>SD MUHAMMADIYAH 06</t>
  </si>
  <si>
    <t>SD MUHAMMADIYAH 09 PANGLIMA SUDIRMAN</t>
  </si>
  <si>
    <t>SD MUHAMMADIYAH 5</t>
  </si>
  <si>
    <t>SD NU BLIMBING</t>
  </si>
  <si>
    <t>SD NU HASYIM ASYARI</t>
  </si>
  <si>
    <t>SD PLUS AL-KAUTSAR</t>
  </si>
  <si>
    <t>SD PLUS QURROTA A YUN</t>
  </si>
  <si>
    <t>SD PURI ASAH DASAR AVESIENA</t>
  </si>
  <si>
    <t>SD TAMAN HARAPAN</t>
  </si>
  <si>
    <t>SD TAMAN MUDA 02</t>
  </si>
  <si>
    <t>SD UNGGULAN AL-YA`LU</t>
  </si>
  <si>
    <t>SDI RUMAH CERDAS MALANG</t>
  </si>
  <si>
    <t>SDI WAHID HASYIM</t>
  </si>
  <si>
    <t>SDIT AHMAD YANI</t>
  </si>
  <si>
    <t>SDIT INSAN MULIA</t>
  </si>
  <si>
    <t>SDS ISLAMIC GLOBAL</t>
  </si>
  <si>
    <t>SDS PJ GLOBAL SCHOOL</t>
  </si>
  <si>
    <t>SD MY LITTLE ISLAND</t>
  </si>
  <si>
    <t>SPK SD</t>
  </si>
  <si>
    <t>SD Bina Bangsa School</t>
  </si>
  <si>
    <t>SD WESLEY</t>
  </si>
  <si>
    <t>Sekolah</t>
  </si>
  <si>
    <t>JUMLAH SISWA</t>
  </si>
  <si>
    <t>TOTAL</t>
  </si>
  <si>
    <t>L</t>
  </si>
  <si>
    <t>P</t>
  </si>
  <si>
    <t>Jumlah</t>
  </si>
  <si>
    <t>&lt;7</t>
  </si>
  <si>
    <t>7 sd 12</t>
  </si>
  <si>
    <t>&gt; 12</t>
  </si>
  <si>
    <t>Jumlah Negeri</t>
  </si>
  <si>
    <t>Jumlah Swasta</t>
  </si>
  <si>
    <t>Persen Lulusan TK</t>
  </si>
  <si>
    <t>JUMLAH TOTAL</t>
  </si>
  <si>
    <t>DATA PER 23-12-2022</t>
  </si>
  <si>
    <t>JUMLAH KK</t>
  </si>
  <si>
    <t>JUMLAH SISWA EMIS</t>
  </si>
  <si>
    <t>negeri</t>
  </si>
  <si>
    <t>MIS MINU POLOWIJEN</t>
  </si>
  <si>
    <t>swasta</t>
  </si>
  <si>
    <t>MIS MINU PUTRI</t>
  </si>
  <si>
    <t>MIS MIFTAHUL ULUM WONOKOYO</t>
  </si>
  <si>
    <t>MIS MIFTAHUL IMAN</t>
  </si>
  <si>
    <t>MIS MINU HIDAYATUL MUBTADIIN</t>
  </si>
  <si>
    <t>MIS SUNAN GUNUNG JATI</t>
  </si>
  <si>
    <t>MIS AL-FATTAH</t>
  </si>
  <si>
    <t>MIS MINU MAUDLUUL ULUM</t>
  </si>
  <si>
    <t>MIS NURUL HUDA 1 MALANG</t>
  </si>
  <si>
    <t>MIS AL HUDA</t>
  </si>
  <si>
    <t>MIS AL-AZHAR</t>
  </si>
  <si>
    <t>MIS AL IMAN</t>
  </si>
  <si>
    <t>MIS YASPURI</t>
  </si>
  <si>
    <t>MIS NURUL HUDA 2 MALANG</t>
  </si>
  <si>
    <t>MIS MISAL FATTAH DARUSSALAM</t>
  </si>
  <si>
    <t>MIS MA'ARIF SUKUN 1</t>
  </si>
  <si>
    <t>MIS CEMOROKANDANG MALANG</t>
  </si>
  <si>
    <t>MIS AL USMAN</t>
  </si>
  <si>
    <t>MIS BAIPAS</t>
  </si>
  <si>
    <t>MIS HIDAYATUL MUBTADIIN TASIKMADU</t>
  </si>
  <si>
    <t>MIS TARBIYATUL HUDA MGS</t>
  </si>
  <si>
    <t>MIS AL KHOIROT</t>
  </si>
  <si>
    <t>MIS MANARUL ISLAM</t>
  </si>
  <si>
    <t>MIS RADEN FATAH</t>
  </si>
  <si>
    <t>MIS MA'ARIF SUKUN 2</t>
  </si>
  <si>
    <t>MIS KHADIJAH</t>
  </si>
  <si>
    <t>MIS TARBIYATUL HUDA</t>
  </si>
  <si>
    <t>MIS DIPONEGORO</t>
  </si>
  <si>
    <t>MIS KH BADRUSSALAM</t>
  </si>
  <si>
    <t>MIS MA'ARIF PENANGGUNGAN</t>
  </si>
  <si>
    <t>MIS JABAL NUR</t>
  </si>
  <si>
    <t>MIS DARUL QURAN</t>
  </si>
  <si>
    <t>MIS AR RIDLO</t>
  </si>
  <si>
    <t>MIS SUNAN KALIJOGO MERGAN</t>
  </si>
  <si>
    <t>MIS DARUSSALAM</t>
  </si>
  <si>
    <t>MIS NURUL HIKMAH</t>
  </si>
  <si>
    <t>MIS MIFTAHUL ULUM BURING</t>
  </si>
  <si>
    <t>MIS SUNAN KALIJOGO PC</t>
  </si>
  <si>
    <t>MIS SUNAN KALIJOGO KARANGBESUKI</t>
  </si>
  <si>
    <t>DATA PER 22-12-2022</t>
  </si>
  <si>
    <t>SDN Sukoharjo 1</t>
  </si>
  <si>
    <t>SDN Pandanwangi 1</t>
  </si>
  <si>
    <t xml:space="preserve">SD NEGERI SUMBERSARI 3 </t>
  </si>
  <si>
    <t>Masuk Pesantren</t>
  </si>
  <si>
    <t>SDN Mergosono 3</t>
  </si>
  <si>
    <t>tidak bisa di hubungi</t>
  </si>
  <si>
    <t>No</t>
  </si>
  <si>
    <t>NAMA SEKOLAH</t>
  </si>
  <si>
    <t>NO</t>
  </si>
  <si>
    <t>Jumlah Siswa</t>
  </si>
  <si>
    <t>Usia &lt; 7 TH</t>
  </si>
  <si>
    <t>Usia 7 sd 12 TH</t>
  </si>
  <si>
    <t>Usia &gt; 12 TH</t>
  </si>
  <si>
    <t>Keseluruhan</t>
  </si>
  <si>
    <t>JUMLAH KESELURUHAN</t>
  </si>
  <si>
    <t>NAMA LEMBAGA</t>
  </si>
  <si>
    <t>KECAMATAN</t>
  </si>
  <si>
    <t>JUMLAH SISWA KESELURUHAN</t>
  </si>
  <si>
    <t>JUMLAH SISWA USIA 7-12 TAHUN</t>
  </si>
  <si>
    <t>1</t>
  </si>
  <si>
    <t>MI KH BADRUSSALAM</t>
  </si>
  <si>
    <t>2</t>
  </si>
  <si>
    <t>3</t>
  </si>
  <si>
    <t>MI Miftahul Huda</t>
  </si>
  <si>
    <t>4</t>
  </si>
  <si>
    <t>5</t>
  </si>
  <si>
    <t>6</t>
  </si>
  <si>
    <t>7</t>
  </si>
  <si>
    <t>MI NURUL HUDA MULYOREJO</t>
  </si>
  <si>
    <t>8</t>
  </si>
  <si>
    <t>MI AL FATTAH DARUSSALAM</t>
  </si>
  <si>
    <t>9</t>
  </si>
  <si>
    <t>MI.ROUDLOTUL MUSLIHIN</t>
  </si>
  <si>
    <t>10</t>
  </si>
  <si>
    <t>MI Al Huda</t>
  </si>
  <si>
    <t>11</t>
  </si>
  <si>
    <t>MI Miftahul Ulum Buring</t>
  </si>
  <si>
    <t>12</t>
  </si>
  <si>
    <t>MI SUNAN GUNUNG JATI</t>
  </si>
  <si>
    <t>13</t>
  </si>
  <si>
    <t>MINU HIDAYATUL MUBTADIIN</t>
  </si>
  <si>
    <t>14</t>
  </si>
  <si>
    <t>15</t>
  </si>
  <si>
    <t>16</t>
  </si>
  <si>
    <t>MI Darussalam</t>
  </si>
  <si>
    <t>17</t>
  </si>
  <si>
    <t>18</t>
  </si>
  <si>
    <t>19</t>
  </si>
  <si>
    <t>Mi baipas</t>
  </si>
  <si>
    <t>20</t>
  </si>
  <si>
    <t>21</t>
  </si>
  <si>
    <t>MI NURUL HIKMAH</t>
  </si>
  <si>
    <t>22</t>
  </si>
  <si>
    <t>MI NURUL ULUM</t>
  </si>
  <si>
    <t>23</t>
  </si>
  <si>
    <t>MI MAARIF PENANGUNGAN</t>
  </si>
  <si>
    <t>24</t>
  </si>
  <si>
    <t>MI Diponegoro</t>
  </si>
  <si>
    <t>25</t>
  </si>
  <si>
    <t>MI. Tarbiyatul Huda Mgs</t>
  </si>
  <si>
    <t>26</t>
  </si>
  <si>
    <t>MI CEMOROKANDANG</t>
  </si>
  <si>
    <t>27</t>
  </si>
  <si>
    <t>28</t>
  </si>
  <si>
    <t>MI KH. HASYIM ASY'ARI</t>
  </si>
  <si>
    <t>29</t>
  </si>
  <si>
    <t>MI ATTARAQQIE</t>
  </si>
  <si>
    <t>30</t>
  </si>
  <si>
    <t>31</t>
  </si>
  <si>
    <t>MI Al HAYATUL ISLAMIYAH</t>
  </si>
  <si>
    <t>32</t>
  </si>
  <si>
    <t>MI SUNAN KALIJOGO MERGAN</t>
  </si>
  <si>
    <t>33</t>
  </si>
  <si>
    <t>MIS Miftahul Ulum Wonokoyo</t>
  </si>
  <si>
    <t>34</t>
  </si>
  <si>
    <t>Mi al fattah</t>
  </si>
  <si>
    <t>35</t>
  </si>
  <si>
    <t>36</t>
  </si>
  <si>
    <t>MI NURUL HUDA 2</t>
  </si>
  <si>
    <t>37</t>
  </si>
  <si>
    <t>38</t>
  </si>
  <si>
    <t>39</t>
  </si>
  <si>
    <t>MI NU MAUDLU'UL ULUM</t>
  </si>
  <si>
    <t>40</t>
  </si>
  <si>
    <t>MIS Islamiyah</t>
  </si>
  <si>
    <t>41</t>
  </si>
  <si>
    <t>42</t>
  </si>
  <si>
    <t>MI AL HUDA KOTA MALANG</t>
  </si>
  <si>
    <t>43</t>
  </si>
  <si>
    <t>44</t>
  </si>
  <si>
    <t>45</t>
  </si>
  <si>
    <t>MI Al Khoirot</t>
  </si>
  <si>
    <t>46</t>
  </si>
  <si>
    <t>MI HIDAYATUS SIBYAN</t>
  </si>
  <si>
    <t>47</t>
  </si>
  <si>
    <t>MI Sunan Kalijogo Pisang Candi</t>
  </si>
  <si>
    <t>48</t>
  </si>
  <si>
    <t>49</t>
  </si>
  <si>
    <t>MI IMAM BONJOL</t>
  </si>
  <si>
    <t>50</t>
  </si>
  <si>
    <t>MI AR RIDLO</t>
  </si>
  <si>
    <t>51</t>
  </si>
  <si>
    <t>MI JABAL NUR</t>
  </si>
  <si>
    <t xml:space="preserve">DATA JUMLAH SISWA SEKOLAH DASAR (SD) </t>
  </si>
  <si>
    <t>KOTA MALANG TAHUN 2022</t>
  </si>
  <si>
    <t>Kepala Dinas Pendidikan dan Kebudayaan,</t>
  </si>
  <si>
    <t>SUWARJANA, SE., MM.</t>
  </si>
  <si>
    <t>Pembina Utama Muda</t>
  </si>
  <si>
    <t>NIP. 19670302 199602 1 003</t>
  </si>
  <si>
    <t>Malang, 18  Januari 2023</t>
  </si>
  <si>
    <t xml:space="preserve">DATA SISWA MADRASAH IBTIDAIYAH (MI) </t>
  </si>
  <si>
    <t>MI Al Iman</t>
  </si>
  <si>
    <t>SMP NEGERI 1 MALANG</t>
  </si>
  <si>
    <t>SMP NEGERI 2 MALANG</t>
  </si>
  <si>
    <t>SMP NEGERI 3 MALANG</t>
  </si>
  <si>
    <t>SMP NEGERI 4 MALANG</t>
  </si>
  <si>
    <t>SMP NEGERI 5 MALANG</t>
  </si>
  <si>
    <t>SMP NEGERI 6 MALANG</t>
  </si>
  <si>
    <t>SMP NEGERI 7 MALANG</t>
  </si>
  <si>
    <t>SMP NEGERI 8 MALANG</t>
  </si>
  <si>
    <t>SMP NEGERI 9 MALANG</t>
  </si>
  <si>
    <t>SMP NEGERI 10 MALANG</t>
  </si>
  <si>
    <t>SMP NEGERI 11 MALANG</t>
  </si>
  <si>
    <t>SMP NEGERI 12 MALANG</t>
  </si>
  <si>
    <t>SMP NEGERI 13 MALANG</t>
  </si>
  <si>
    <t>SMP NEGERI 14 MALANG</t>
  </si>
  <si>
    <t>SMP NEGERI 15 MALANG</t>
  </si>
  <si>
    <t>SMP NEGERI 16 MALANG</t>
  </si>
  <si>
    <t>SMP NEGERI 17 MALANG</t>
  </si>
  <si>
    <t>SMP NEGERI 18 MALANG</t>
  </si>
  <si>
    <t>SMP NEGERI 19 MALANG</t>
  </si>
  <si>
    <t>SMP NEGERI 20 MALANG</t>
  </si>
  <si>
    <t>SMP NEGERI 21 MALANG</t>
  </si>
  <si>
    <t>SMP NEGERI 22 MALANG</t>
  </si>
  <si>
    <t>SMP NEGERI 23 MALANG</t>
  </si>
  <si>
    <t>SMP NEGERI 24 MALANG</t>
  </si>
  <si>
    <t>SMP NEGERI 25 MALANG</t>
  </si>
  <si>
    <t>SMP NEGERI 26 MALANG</t>
  </si>
  <si>
    <t>SMP NEGERI 27 MALANG</t>
  </si>
  <si>
    <t>SMP NEGERI 28 MALANG</t>
  </si>
  <si>
    <t>SMP NEGERI 29 MALANG</t>
  </si>
  <si>
    <t>SMP NEGERI 30 MALANG</t>
  </si>
  <si>
    <t>SMP 02 YPK JATIM</t>
  </si>
  <si>
    <t>SMP 4 YPK JATIM MALANG</t>
  </si>
  <si>
    <t>SMP ADVENT</t>
  </si>
  <si>
    <t>SMP AISYIYAH MUHAMMADIYAH 03</t>
  </si>
  <si>
    <t>SMP AL HIDAYAH MALANG</t>
  </si>
  <si>
    <t>SMP ARDJUNA MALANG</t>
  </si>
  <si>
    <t>SMP ASIFA MALANG</t>
  </si>
  <si>
    <t>SMP BAHRUL MAGHFIROH</t>
  </si>
  <si>
    <t>SMP BHAKTI</t>
  </si>
  <si>
    <t>SMP BINA BUDI MULIA</t>
  </si>
  <si>
    <t>SMP BRAWIJAYA SMART SCHOOL</t>
  </si>
  <si>
    <t>SMP CHARIS</t>
  </si>
  <si>
    <t>SMP DARUL ULUM AGUNG MALANG</t>
  </si>
  <si>
    <t>SMP GRACIA NUSANTARA</t>
  </si>
  <si>
    <t>SMP IBNU SINA</t>
  </si>
  <si>
    <t>SMP INSAN AMANAH</t>
  </si>
  <si>
    <t>SMP ISLAM AL AMIN MALANG</t>
  </si>
  <si>
    <t>SMP ISLAM AL-UMM</t>
  </si>
  <si>
    <t>SMP ISLAM BAITUL MAKMUR</t>
  </si>
  <si>
    <t>SMP ISLAM MAARIF 02 MALANG</t>
  </si>
  <si>
    <t>SMP ISLAM MAARIF 03 MALANG</t>
  </si>
  <si>
    <t>SMP ISLAM MALANG</t>
  </si>
  <si>
    <t>SMP ISLAM NAILUL FALAAH</t>
  </si>
  <si>
    <t>SMP ISLAM NURUL HUDA</t>
  </si>
  <si>
    <t>SMP ISLAM PARAMITHA</t>
  </si>
  <si>
    <t>SMP ISLAM SABILILLAH MALANG</t>
  </si>
  <si>
    <t>SMP ISLAM SABILURROSYAD</t>
  </si>
  <si>
    <t>SMP ISLAM TARBIYATUL HUDA</t>
  </si>
  <si>
    <t>SMP ISLAM TERPADU INSAN PERMATA</t>
  </si>
  <si>
    <t>SMP IT AS SALAM</t>
  </si>
  <si>
    <t>SMP K KOLESE SANTO YUSUP 01</t>
  </si>
  <si>
    <t>SMP K KOLESE SANTO YUSUP 2</t>
  </si>
  <si>
    <t>SMP K MARDIWIYATA</t>
  </si>
  <si>
    <t>SMP K SANG TIMUR</t>
  </si>
  <si>
    <t>SMP KARTIKA IV-8 MALANG</t>
  </si>
  <si>
    <t>SMP KARTIKA IV-9 MALANG</t>
  </si>
  <si>
    <t>SMP KARTINI YASRI</t>
  </si>
  <si>
    <t>SMP KATOLIK COR JESU</t>
  </si>
  <si>
    <t>SMP KATOLIK FRATERAN CELAKET 21</t>
  </si>
  <si>
    <t>SMP KATOLIK MARSUDISIWI</t>
  </si>
  <si>
    <t>SMP KATOLIK SANTA MARIA 01</t>
  </si>
  <si>
    <t>SMP KATOLIK SANTA MARIA 02</t>
  </si>
  <si>
    <t>SMP KERTANEGARA MALANG</t>
  </si>
  <si>
    <t>SMP KRISTEN 1 YPK JATIM MALANG</t>
  </si>
  <si>
    <t>SMP KRISTEN ALETHEIA</t>
  </si>
  <si>
    <t>SMP KRISTEN ELIM</t>
  </si>
  <si>
    <t>SMP KRISTEN KALAM KUDUS MALANG</t>
  </si>
  <si>
    <t>SMP KRISTEN PETRA MALANG</t>
  </si>
  <si>
    <t>SMP KRISTEN SETIA BUDI</t>
  </si>
  <si>
    <t>SMP LABORATORIUM UM</t>
  </si>
  <si>
    <t>SMP MAARIF 01 NURUL MUTTAQIN</t>
  </si>
  <si>
    <t>SMP MUHAMMADIYAH 01</t>
  </si>
  <si>
    <t>SMP MUHAMMADIYAH 02 MALANG</t>
  </si>
  <si>
    <t>SMP MUHAMMADIYAH 04</t>
  </si>
  <si>
    <t>SMP MUHAMMADIYAH 06</t>
  </si>
  <si>
    <t>SMP NASIONAL</t>
  </si>
  <si>
    <t>SMP NATIONAL LEADER SCHOOL MALANG</t>
  </si>
  <si>
    <t>SMP NU HASYIM ASYARI</t>
  </si>
  <si>
    <t>SMP NU SYAMSUDDIN</t>
  </si>
  <si>
    <t>SMP PGRI 03</t>
  </si>
  <si>
    <t>SMP PGRI 04</t>
  </si>
  <si>
    <t>SMP PGRI 06 MALANG</t>
  </si>
  <si>
    <t>SMP PGRI 08</t>
  </si>
  <si>
    <t>SMP PLUS AL KAUTSAR</t>
  </si>
  <si>
    <t>SMP PLUS AZ-ZAHROH MALANG</t>
  </si>
  <si>
    <t>SMP PUTRI AL-IRSYAD AL ISLAMIYYAH</t>
  </si>
  <si>
    <t>SMP SHALAHUDDIN MALANG</t>
  </si>
  <si>
    <t>SMP SRIWEDARI MALANG</t>
  </si>
  <si>
    <t>SMP SUNAN GIRI MALANG</t>
  </si>
  <si>
    <t>SMP TAMAN HARAPAN</t>
  </si>
  <si>
    <t>SMP TAMANSISWA (TAMAN DEWASA)</t>
  </si>
  <si>
    <t>SMP TERPADU DARUL FALAH</t>
  </si>
  <si>
    <t>SMP UNGGULAN AL-YA`LU</t>
  </si>
  <si>
    <t>SMP WAHID HASYIM</t>
  </si>
  <si>
    <t>SMP WASKITA DHARMA</t>
  </si>
  <si>
    <t>SMPI ANNURIYAH MALANG</t>
  </si>
  <si>
    <t>SMPK BHAKTI LUHUR</t>
  </si>
  <si>
    <t>SMPS ISLAM ULUL ALBAB</t>
  </si>
  <si>
    <t>SMP PJ GLOBAL SCHOOL</t>
  </si>
  <si>
    <t>SMP Bina Bangsa School</t>
  </si>
  <si>
    <t>SMP WESLEY</t>
  </si>
  <si>
    <t>Kota Usia 13 sd 15 TH</t>
  </si>
  <si>
    <t>Kota Usia &gt; 15 TH</t>
  </si>
  <si>
    <t>DATA JUMLAH SISWA SEKOLAH MENENGAH PERTAMA (SMP)</t>
  </si>
  <si>
    <t xml:space="preserve">SMP ISLAM BAITURROHMAH </t>
  </si>
  <si>
    <t xml:space="preserve">SMP ISLAM KHOIRU UMMAH </t>
  </si>
  <si>
    <t>Malang, 18 Januari 2023</t>
  </si>
  <si>
    <t>SDLB SUMBER DHARMA</t>
  </si>
  <si>
    <t>SLB AUTISME RIVER KIDS</t>
  </si>
  <si>
    <t>SLB BHAKTI LUHUR</t>
  </si>
  <si>
    <t>SLB PUTRA JAYA MALANG</t>
  </si>
  <si>
    <t>SLB SATHITEN</t>
  </si>
  <si>
    <t>SLB YAYASAN PUTRA PANCASILA</t>
  </si>
  <si>
    <t>SLB YPAC KOTA MALANG</t>
  </si>
  <si>
    <t>SLB-B YPTB MALANG</t>
  </si>
  <si>
    <t>SLBS BCG IDAYU</t>
  </si>
  <si>
    <t>SLBS BHAKTI LUHUR</t>
  </si>
  <si>
    <t>SDLB</t>
  </si>
  <si>
    <t>SLB</t>
  </si>
  <si>
    <t>Jumlah siswa usia 7 sd 12 tahun</t>
  </si>
  <si>
    <t xml:space="preserve">SLB A,B,D NEGERI KEDUNGKANDANG </t>
  </si>
  <si>
    <t xml:space="preserve">SLB AUTIS LABORATORIUM UM </t>
  </si>
  <si>
    <t xml:space="preserve">SLB C AUTIS NEGERI KEDUNGKANDANG </t>
  </si>
  <si>
    <t>Nama Lembaga</t>
  </si>
  <si>
    <t>Jumlah siswa usia 13 sd 15 tahun</t>
  </si>
  <si>
    <t>SM AGAMA KATOLIK BHAKTI LUHUR</t>
  </si>
  <si>
    <t>SMA BINA BANGSA SCHOOL</t>
  </si>
  <si>
    <t>SMA IBNU SINA</t>
  </si>
  <si>
    <t>SMA ISLAM NUSANTARA</t>
  </si>
  <si>
    <t>SMA ISLAM SABILILLAH</t>
  </si>
  <si>
    <t>SMA ISLAM SABILURROSYAD</t>
  </si>
  <si>
    <t>SMA NEGERI TARUNA NALA JAWA TIMUR</t>
  </si>
  <si>
    <t>SMA NURUL MUTTAQIN ALBAROKHAH</t>
  </si>
  <si>
    <t>SMA PJ GLOBAL SCHOOL</t>
  </si>
  <si>
    <t>SMA PLUS AZ-ZAHROH</t>
  </si>
  <si>
    <t>SMA Wesley</t>
  </si>
  <si>
    <t>SMALB BCG SUMBER DHARMA</t>
  </si>
  <si>
    <t>SMALBS BHAKTI LUHUR</t>
  </si>
  <si>
    <t>SMAN 1</t>
  </si>
  <si>
    <t>SMAN 10</t>
  </si>
  <si>
    <t>SMAN 2</t>
  </si>
  <si>
    <t>SMAN 3</t>
  </si>
  <si>
    <t>SMAN 4</t>
  </si>
  <si>
    <t>SMAN 5</t>
  </si>
  <si>
    <t>SMAN 6</t>
  </si>
  <si>
    <t>SMAN 7</t>
  </si>
  <si>
    <t>SMAN 8</t>
  </si>
  <si>
    <t>SMAN 9 Malang</t>
  </si>
  <si>
    <t>SMAS ADVENT DWI ABDI</t>
  </si>
  <si>
    <t>SMAS BAHRUL MAGHFIROH</t>
  </si>
  <si>
    <t>SMAS BRAWIJAYA SMART SCHOOL</t>
  </si>
  <si>
    <t>SMAS CHARIS</t>
  </si>
  <si>
    <t>SMAS DARUL ULUM AGUNG</t>
  </si>
  <si>
    <t>SMAS ISLAM</t>
  </si>
  <si>
    <t>SMAS ISLAM BAITURROHMAH</t>
  </si>
  <si>
    <t>SMAS K KOLESE ST YUSUP</t>
  </si>
  <si>
    <t>SMAS KATOLIK COR YESU</t>
  </si>
  <si>
    <t>SMAS KATOLIK FRATERAN</t>
  </si>
  <si>
    <t>SMAS KATOLIK SANTA MARIA</t>
  </si>
  <si>
    <t>SMAS KATOLIK ST ALBERTUS</t>
  </si>
  <si>
    <t>SMAS KERTANEGARA</t>
  </si>
  <si>
    <t>SMAS KRISTEN KALAM KUDUS</t>
  </si>
  <si>
    <t>SMAS KRISTEN PETRA</t>
  </si>
  <si>
    <t>SMAS KRISTEN SETYA BUDI</t>
  </si>
  <si>
    <t>SMAS LABORATORIUM UM</t>
  </si>
  <si>
    <t>SMAS MUHAMMADIYAH 1</t>
  </si>
  <si>
    <t>SMAS NASIONAL</t>
  </si>
  <si>
    <t>SMAS PANJURA</t>
  </si>
  <si>
    <t>SMAS PGRI 6</t>
  </si>
  <si>
    <t>SMAS SHALAHUDIN</t>
  </si>
  <si>
    <t>SMAS SURYA BUANA</t>
  </si>
  <si>
    <t>SMAS TAMAN HARAPAN</t>
  </si>
  <si>
    <t>SMAS TAMAN MADYA</t>
  </si>
  <si>
    <t>SMAS WIDYA GAMA</t>
  </si>
  <si>
    <t>SMAS WISNUWARDHANA</t>
  </si>
  <si>
    <t>SMK AL AZHAR</t>
  </si>
  <si>
    <t>SMK ISLAM MAARIF</t>
  </si>
  <si>
    <t>SMK NATIONAL MEDIA CENTER</t>
  </si>
  <si>
    <t>SMK SHALAHUDIN MALANG</t>
  </si>
  <si>
    <t>SMK TUMAPEL MALANG</t>
  </si>
  <si>
    <t>SMK WIDYAGAMA</t>
  </si>
  <si>
    <t>SMKN 1 MALANG</t>
  </si>
  <si>
    <t>SMKN 10 MALANG</t>
  </si>
  <si>
    <t>SMKN 11 MALANG</t>
  </si>
  <si>
    <t>SMKN 12 MALANG</t>
  </si>
  <si>
    <t>SMKN 13 MALANG</t>
  </si>
  <si>
    <t>SMKN 2 MALANG</t>
  </si>
  <si>
    <t>SMKN 3 MALANG</t>
  </si>
  <si>
    <t>SMKN 4 MALANG</t>
  </si>
  <si>
    <t>SMKN 5 MALANG</t>
  </si>
  <si>
    <t>SMKN 6 MALANG</t>
  </si>
  <si>
    <t>SMKN 7 MALANG</t>
  </si>
  <si>
    <t>SMKN 8 MALANG</t>
  </si>
  <si>
    <t>SMKN 9 MALANG</t>
  </si>
  <si>
    <t>SMKS  INDOTEKNIKA</t>
  </si>
  <si>
    <t>SMKS ARDJUNA 01 KOTA MALANG</t>
  </si>
  <si>
    <t>SMKS ARDJUNA 2</t>
  </si>
  <si>
    <t>SMKS BAITUL MAKMUR</t>
  </si>
  <si>
    <t>SMKS BHAKTI LUHUR</t>
  </si>
  <si>
    <t>SMKS BINA BANGSA MALANG</t>
  </si>
  <si>
    <t>SMKS BINA CENDIKA</t>
  </si>
  <si>
    <t>SMKS BINA MANDIRI MALANG</t>
  </si>
  <si>
    <t>SMKS COR JESU MALANG</t>
  </si>
  <si>
    <t>SMKS EL HAYAT</t>
  </si>
  <si>
    <t>SMKS FARMASI MAHARANI</t>
  </si>
  <si>
    <t>SMKS GRAFIKA KARYA NASIONAL</t>
  </si>
  <si>
    <t>SMKS KARTIKA IV 1 MALANG</t>
  </si>
  <si>
    <t>SMKS KERTHA WISATA</t>
  </si>
  <si>
    <t>SMKS KESEHATAN ADI HUSADA</t>
  </si>
  <si>
    <t>SMKS KESEHATAN KENDEDES</t>
  </si>
  <si>
    <t>SMKS KRISTEN ELIM</t>
  </si>
  <si>
    <t>SMKS MUHAMMADIYAH 1 MALANG</t>
  </si>
  <si>
    <t>SMKS MUHAMMADIYAH 2 MALANG</t>
  </si>
  <si>
    <t>SMKS MUHAMMADIYAH 3 MALANG</t>
  </si>
  <si>
    <t>SMKS NASIONAL MALANG</t>
  </si>
  <si>
    <t>SMKS PEKERJAAN UMUM MALANG</t>
  </si>
  <si>
    <t>SMKS PETRA YPK JATIM</t>
  </si>
  <si>
    <t>SMKS PGRI 2 MALANG</t>
  </si>
  <si>
    <t>SMKS PGRI 3 MALANG</t>
  </si>
  <si>
    <t>SMKS PGRI 6 MALANG</t>
  </si>
  <si>
    <t>SMKS PGRI 7 SINGHASARI</t>
  </si>
  <si>
    <t>SMKS PRAJNAPARAMITA</t>
  </si>
  <si>
    <t>SMKS PUTRA INDONESIA</t>
  </si>
  <si>
    <t>SMKS SRIWEDARI</t>
  </si>
  <si>
    <t>SMKS TARUNA BHAKTI</t>
  </si>
  <si>
    <t>SMKS TELKOM SANDHY PUTRA</t>
  </si>
  <si>
    <t>SMKS TUNAS BANGSA</t>
  </si>
  <si>
    <t>SMKS WASKITA DHARMA</t>
  </si>
  <si>
    <t>SMKS WISNUWARDHANA MALANG</t>
  </si>
  <si>
    <t>SMKS YP 17 1 MALANG</t>
  </si>
  <si>
    <t>SMKS YP 17 2 MALANG</t>
  </si>
  <si>
    <t>SMP LB BCG IDAYU MALANG</t>
  </si>
  <si>
    <t>SMP LB SUMBER DHARMA</t>
  </si>
  <si>
    <t>SMPLB AUTISME RIVER KIDS</t>
  </si>
  <si>
    <t>TKLB PUTRA JAYA</t>
  </si>
  <si>
    <t>TKLB-B YPTB MALANG</t>
  </si>
  <si>
    <t>SMAg.K</t>
  </si>
  <si>
    <t>SPK SMA</t>
  </si>
  <si>
    <t>SMA</t>
  </si>
  <si>
    <t>SMLB</t>
  </si>
  <si>
    <t>SMK</t>
  </si>
  <si>
    <t>SMPLB</t>
  </si>
  <si>
    <t>TKLB</t>
  </si>
  <si>
    <t>DATA SISWA SEKOLAH MENENGAH ATAS DAN PENDIDIKAN KHUSUS (PK)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</si>
</sst>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m/d/yyyy\ h:mm:ss"/>
    <numFmt numFmtId="165" formatCode="_-* #,##0_-;\-* #,##0_-;_-* &quot;-&quot;??_-;_-@_-"/>
  </numFmts>
  <fonts count="1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1"/>
      <color rgb="FF000000"/>
      <name val="Calibri"/>
    </font>
    <font>
      <b/>
      <sz val="10"/>
      <color rgb="FF000000"/>
      <name val="Arial"/>
      <scheme val="minor"/>
    </font>
    <font>
      <sz val="11"/>
      <color rgb="FF000000"/>
      <name val="Calibri"/>
    </font>
    <font>
      <sz val="10"/>
      <color rgb="FF000000"/>
      <name val="Arial"/>
      <scheme val="minor"/>
    </font>
    <font>
      <sz val="10"/>
      <name val="Arial"/>
    </font>
    <font>
      <b/>
      <sz val="10"/>
      <color theme="1"/>
      <name val="Arial"/>
    </font>
    <font>
      <b/>
      <i/>
      <sz val="10"/>
      <color theme="1"/>
      <name val="Arial"/>
      <scheme val="minor"/>
    </font>
    <font>
      <b/>
      <sz val="12"/>
      <color theme="1"/>
      <name val="Arial"/>
      <scheme val="minor"/>
    </font>
    <font>
      <sz val="10"/>
      <color rgb="FF000000"/>
      <name val="Segoe UI"/>
      <family val="2"/>
    </font>
    <font>
      <b/>
      <sz val="10"/>
      <color rgb="FF000000"/>
      <name val="Segoe UI"/>
      <family val="2"/>
    </font>
    <font>
      <sz val="11"/>
      <color theme="1"/>
      <name val="Arial"/>
      <family val="2"/>
      <charset val="1"/>
      <scheme val="minor"/>
    </font>
    <font>
      <sz val="11"/>
      <color rgb="FF000000"/>
      <name val="Arial"/>
      <family val="2"/>
      <scheme val="minor"/>
    </font>
    <font>
      <sz val="12"/>
      <color rgb="FF000000"/>
      <name val="Segoe UI"/>
      <family val="2"/>
    </font>
    <font>
      <b/>
      <sz val="12"/>
      <color rgb="FF000000"/>
      <name val="Segoe UI"/>
      <family val="2"/>
    </font>
    <font>
      <b/>
      <u/>
      <sz val="12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93CDDD"/>
        <bgColor rgb="FF93CDDD"/>
      </patternFill>
    </fill>
    <fill>
      <patternFill patternType="solid">
        <fgColor rgb="FFFFD966"/>
        <bgColor rgb="FFFFD966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D5A6BD"/>
        <bgColor rgb="FFD5A6BD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quotePrefix="1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4" fillId="6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2" borderId="0" xfId="0" applyFont="1" applyFill="1" applyAlignment="1">
      <alignment horizontal="right"/>
    </xf>
    <xf numFmtId="0" fontId="6" fillId="6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5" fillId="0" borderId="1" xfId="0" applyFont="1" applyBorder="1"/>
    <xf numFmtId="3" fontId="1" fillId="3" borderId="1" xfId="0" applyNumberFormat="1" applyFont="1" applyFill="1" applyBorder="1" applyAlignment="1">
      <alignment horizontal="right"/>
    </xf>
    <xf numFmtId="3" fontId="1" fillId="4" borderId="1" xfId="0" applyNumberFormat="1" applyFont="1" applyFill="1" applyBorder="1" applyAlignment="1">
      <alignment horizontal="right"/>
    </xf>
    <xf numFmtId="3" fontId="1" fillId="5" borderId="1" xfId="0" applyNumberFormat="1" applyFon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/>
    </xf>
    <xf numFmtId="0" fontId="5" fillId="0" borderId="6" xfId="0" applyFont="1" applyBorder="1"/>
    <xf numFmtId="3" fontId="1" fillId="3" borderId="6" xfId="0" applyNumberFormat="1" applyFont="1" applyFill="1" applyBorder="1" applyAlignment="1">
      <alignment horizontal="right"/>
    </xf>
    <xf numFmtId="3" fontId="1" fillId="4" borderId="6" xfId="0" applyNumberFormat="1" applyFont="1" applyFill="1" applyBorder="1" applyAlignment="1">
      <alignment horizontal="right"/>
    </xf>
    <xf numFmtId="3" fontId="1" fillId="5" borderId="6" xfId="0" applyNumberFormat="1" applyFont="1" applyFill="1" applyBorder="1" applyAlignment="1">
      <alignment horizontal="right"/>
    </xf>
    <xf numFmtId="3" fontId="1" fillId="6" borderId="6" xfId="0" applyNumberFormat="1" applyFont="1" applyFill="1" applyBorder="1" applyAlignment="1">
      <alignment horizontal="right"/>
    </xf>
    <xf numFmtId="0" fontId="5" fillId="0" borderId="5" xfId="0" applyFont="1" applyBorder="1"/>
    <xf numFmtId="3" fontId="1" fillId="3" borderId="5" xfId="0" applyNumberFormat="1" applyFont="1" applyFill="1" applyBorder="1" applyAlignment="1">
      <alignment horizontal="right"/>
    </xf>
    <xf numFmtId="3" fontId="1" fillId="4" borderId="5" xfId="0" applyNumberFormat="1" applyFont="1" applyFill="1" applyBorder="1" applyAlignment="1">
      <alignment horizontal="right"/>
    </xf>
    <xf numFmtId="3" fontId="1" fillId="5" borderId="5" xfId="0" applyNumberFormat="1" applyFont="1" applyFill="1" applyBorder="1" applyAlignment="1">
      <alignment horizontal="right"/>
    </xf>
    <xf numFmtId="3" fontId="1" fillId="6" borderId="5" xfId="0" applyNumberFormat="1" applyFont="1" applyFill="1" applyBorder="1" applyAlignment="1">
      <alignment horizontal="right"/>
    </xf>
    <xf numFmtId="0" fontId="9" fillId="0" borderId="5" xfId="0" applyFont="1" applyBorder="1"/>
    <xf numFmtId="3" fontId="9" fillId="3" borderId="5" xfId="0" applyNumberFormat="1" applyFont="1" applyFill="1" applyBorder="1" applyAlignment="1">
      <alignment horizontal="right"/>
    </xf>
    <xf numFmtId="3" fontId="9" fillId="4" borderId="5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3" fontId="9" fillId="6" borderId="5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3" fontId="10" fillId="3" borderId="7" xfId="0" applyNumberFormat="1" applyFont="1" applyFill="1" applyBorder="1" applyAlignment="1">
      <alignment horizontal="right"/>
    </xf>
    <xf numFmtId="3" fontId="10" fillId="4" borderId="7" xfId="0" applyNumberFormat="1" applyFont="1" applyFill="1" applyBorder="1" applyAlignment="1">
      <alignment horizontal="right"/>
    </xf>
    <xf numFmtId="3" fontId="10" fillId="5" borderId="7" xfId="0" applyNumberFormat="1" applyFont="1" applyFill="1" applyBorder="1" applyAlignment="1">
      <alignment horizontal="right"/>
    </xf>
    <xf numFmtId="3" fontId="10" fillId="6" borderId="7" xfId="0" applyNumberFormat="1" applyFont="1" applyFill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3" fontId="0" fillId="0" borderId="0" xfId="0" applyNumberFormat="1"/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165" fontId="12" fillId="0" borderId="8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165" fontId="12" fillId="7" borderId="8" xfId="1" applyNumberFormat="1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/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165" fontId="16" fillId="0" borderId="8" xfId="1" applyNumberFormat="1" applyFont="1" applyBorder="1" applyAlignment="1">
      <alignment horizontal="center"/>
    </xf>
    <xf numFmtId="165" fontId="16" fillId="7" borderId="8" xfId="1" applyNumberFormat="1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0" xfId="0" applyFont="1" applyBorder="1"/>
    <xf numFmtId="0" fontId="16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165" fontId="16" fillId="0" borderId="8" xfId="1" applyNumberFormat="1" applyFont="1" applyBorder="1" applyAlignment="1">
      <alignment horizontal="center" vertical="center"/>
    </xf>
    <xf numFmtId="165" fontId="16" fillId="7" borderId="8" xfId="1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17" xfId="0" applyFont="1" applyBorder="1"/>
    <xf numFmtId="0" fontId="15" fillId="0" borderId="17" xfId="0" applyFont="1" applyBorder="1" applyAlignment="1">
      <alignment horizontal="center"/>
    </xf>
    <xf numFmtId="165" fontId="16" fillId="0" borderId="8" xfId="1" applyNumberFormat="1" applyFont="1" applyBorder="1" applyAlignment="1">
      <alignment vertical="center"/>
    </xf>
    <xf numFmtId="0" fontId="16" fillId="7" borderId="8" xfId="0" applyFont="1" applyFill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0" fillId="0" borderId="2" xfId="0" applyFont="1" applyBorder="1" applyAlignment="1">
      <alignment horizontal="center"/>
    </xf>
    <xf numFmtId="0" fontId="7" fillId="0" borderId="4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7" fillId="0" borderId="5" xfId="0" applyFont="1" applyBorder="1"/>
    <xf numFmtId="0" fontId="2" fillId="3" borderId="2" xfId="0" applyFont="1" applyFill="1" applyBorder="1" applyAlignment="1">
      <alignment horizontal="center"/>
    </xf>
    <xf numFmtId="0" fontId="7" fillId="0" borderId="3" xfId="0" applyFont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/>
    </xf>
    <xf numFmtId="0" fontId="7" fillId="0" borderId="6" xfId="0" applyFont="1" applyBorder="1"/>
    <xf numFmtId="0" fontId="2" fillId="6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2" fillId="0" borderId="6" xfId="0" applyFont="1" applyBorder="1" applyAlignment="1">
      <alignment vertical="center" textRotation="255"/>
    </xf>
    <xf numFmtId="0" fontId="2" fillId="0" borderId="1" xfId="0" applyFont="1" applyBorder="1" applyAlignment="1">
      <alignment vertical="center" textRotation="255"/>
    </xf>
    <xf numFmtId="0" fontId="12" fillId="0" borderId="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65" fontId="12" fillId="0" borderId="14" xfId="1" applyNumberFormat="1" applyFont="1" applyBorder="1" applyAlignment="1">
      <alignment horizontal="center" vertical="center"/>
    </xf>
    <xf numFmtId="165" fontId="12" fillId="0" borderId="15" xfId="1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6">
    <dxf>
      <fill>
        <patternFill patternType="solid">
          <fgColor rgb="FFB7E1CD"/>
          <bgColor rgb="FFB7E1CD"/>
        </patternFill>
      </fill>
    </dxf>
    <dxf>
      <font>
        <b/>
        <i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ont>
        <b/>
        <i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215900</xdr:colOff>
      <xdr:row>0</xdr:row>
      <xdr:rowOff>44450</xdr:rowOff>
    </xdr:from>
    <xdr:to>
      <xdr:col>5</xdr:col>
      <xdr:colOff>699017</xdr:colOff>
      <xdr:row>5</xdr:row>
      <xdr:rowOff>147247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C3FFD1-A43F-4731-A9D4-3EE1F2F1575E}"/>
            </a:ext>
          </a:extLst>
        </xdr:cNvPr>
        <xdr:cNvSpPr txBox="1"/>
      </xdr:nvSpPr>
      <xdr:spPr bwMode="auto">
        <a:xfrm>
          <a:off x="654050" y="44450"/>
          <a:ext cx="5804417" cy="1118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Times New Roman" pitchFamily="18" charset="0"/>
              <a:cs typeface="Times New Roman" pitchFamily="18" charset="0"/>
            </a:rPr>
            <a:t>PEMERINTAH KOTA MALANG</a:t>
          </a:r>
        </a:p>
        <a:p>
          <a:pPr algn="ctr"/>
          <a:r>
            <a:rPr lang="en-US" sz="2000" b="1">
              <a:latin typeface="Times New Roman" pitchFamily="18" charset="0"/>
              <a:cs typeface="Times New Roman" pitchFamily="18" charset="0"/>
            </a:rPr>
            <a:t>DINAS PENDIDIKAN DAN KEBUDAYAAN</a:t>
          </a:r>
        </a:p>
        <a:p>
          <a:pPr algn="ctr"/>
          <a:r>
            <a:rPr lang="en-US" sz="1200" b="0">
              <a:latin typeface="Times New Roman" pitchFamily="18" charset="0"/>
              <a:cs typeface="Times New Roman" pitchFamily="18" charset="0"/>
            </a:rPr>
            <a:t>Jl.</a:t>
          </a:r>
          <a:r>
            <a:rPr lang="en-US" sz="1200" b="0" baseline="0">
              <a:latin typeface="Times New Roman" pitchFamily="18" charset="0"/>
              <a:cs typeface="Times New Roman" pitchFamily="18" charset="0"/>
            </a:rPr>
            <a:t> Veteran No. 19 Telp. (0341) 551333 - 560946, Fax. (0341) 551333</a:t>
          </a:r>
        </a:p>
        <a:p>
          <a:pPr algn="ctr"/>
          <a:r>
            <a:rPr lang="en-US" sz="1200" b="0" baseline="0">
              <a:latin typeface="Times New Roman" pitchFamily="18" charset="0"/>
              <a:cs typeface="Times New Roman" pitchFamily="18" charset="0"/>
            </a:rPr>
            <a:t>Website: http://dikbud.malangkota.go.id, Email: dikbud@malangkota.go.id</a:t>
          </a:r>
        </a:p>
        <a:p>
          <a:pPr algn="ctr"/>
          <a:r>
            <a:rPr lang="en-US" sz="1200" b="0" baseline="0">
              <a:latin typeface="Times New Roman" pitchFamily="18" charset="0"/>
              <a:cs typeface="Times New Roman" pitchFamily="18" charset="0"/>
            </a:rPr>
            <a:t>Malang 65145</a:t>
          </a:r>
          <a:endParaRPr lang="en-US" sz="1200" b="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670988</xdr:colOff>
      <xdr:row>5</xdr:row>
      <xdr:rowOff>57275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476BA00B-D721-4213-BD50-FE7527625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9138" cy="107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2553464</xdr:colOff>
      <xdr:row>299</xdr:row>
      <xdr:rowOff>62385</xdr:rowOff>
    </xdr:from>
    <xdr:to>
      <xdr:col>4</xdr:col>
      <xdr:colOff>262325</xdr:colOff>
      <xdr:row>303</xdr:row>
      <xdr:rowOff>37198</xdr:rowOff>
    </xdr:to>
    <xdr:pic>
      <xdr:nvPicPr>
        <xdr:cNvPr id="6" name="Picture 6" descr="C:\Users\SunGRAM\Downloads\ttd jono.jpeg">
          <a:extLst>
            <a:ext uri="{FF2B5EF4-FFF2-40B4-BE49-F238E27FC236}">
              <a16:creationId xmlns:a16="http://schemas.microsoft.com/office/drawing/2014/main" id="{6B1AEA65-4858-4E8F-BBF3-B93890952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1614" y="62120935"/>
          <a:ext cx="2198311" cy="863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1504950</xdr:colOff>
      <xdr:row>296</xdr:row>
      <xdr:rowOff>76200</xdr:rowOff>
    </xdr:from>
    <xdr:to>
      <xdr:col>2</xdr:col>
      <xdr:colOff>750096</xdr:colOff>
      <xdr:row>305</xdr:row>
      <xdr:rowOff>164397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D0F3DC2-5CD1-41A0-9C68-8FC7A5520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8F8F8"/>
            </a:clrFrom>
            <a:clrTo>
              <a:srgbClr val="F8F8F8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1506100"/>
          <a:ext cx="2070896" cy="2050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186016</xdr:colOff>
      <xdr:row>0</xdr:row>
      <xdr:rowOff>7095</xdr:rowOff>
    </xdr:from>
    <xdr:to>
      <xdr:col>5</xdr:col>
      <xdr:colOff>866587</xdr:colOff>
      <xdr:row>5</xdr:row>
      <xdr:rowOff>171822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9A8394-5234-4A50-A43E-58BE962353BF}"/>
            </a:ext>
          </a:extLst>
        </xdr:cNvPr>
        <xdr:cNvSpPr txBox="1"/>
      </xdr:nvSpPr>
      <xdr:spPr bwMode="auto">
        <a:xfrm>
          <a:off x="1052604" y="7095"/>
          <a:ext cx="5618630" cy="11732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Times New Roman" pitchFamily="18" charset="0"/>
              <a:cs typeface="Times New Roman" pitchFamily="18" charset="0"/>
            </a:rPr>
            <a:t>PEMERINTAH KOTA MALANG</a:t>
          </a:r>
        </a:p>
        <a:p>
          <a:pPr algn="ctr"/>
          <a:r>
            <a:rPr lang="en-US" sz="2000" b="1">
              <a:latin typeface="Times New Roman" pitchFamily="18" charset="0"/>
              <a:cs typeface="Times New Roman" pitchFamily="18" charset="0"/>
            </a:rPr>
            <a:t>DINAS PENDIDIKAN DAN KEBUDAYAAN</a:t>
          </a:r>
        </a:p>
        <a:p>
          <a:pPr algn="ctr"/>
          <a:r>
            <a:rPr lang="en-US" sz="1200" b="0">
              <a:latin typeface="Times New Roman" pitchFamily="18" charset="0"/>
              <a:cs typeface="Times New Roman" pitchFamily="18" charset="0"/>
            </a:rPr>
            <a:t>Jl.</a:t>
          </a:r>
          <a:r>
            <a:rPr lang="en-US" sz="1200" b="0" baseline="0">
              <a:latin typeface="Times New Roman" pitchFamily="18" charset="0"/>
              <a:cs typeface="Times New Roman" pitchFamily="18" charset="0"/>
            </a:rPr>
            <a:t> Veteran No. 19 Telp. (0341) 551333 - 560946, Fax. (0341) 551333</a:t>
          </a:r>
        </a:p>
        <a:p>
          <a:pPr algn="ctr"/>
          <a:r>
            <a:rPr lang="en-US" sz="1200" b="0" baseline="0">
              <a:latin typeface="Times New Roman" pitchFamily="18" charset="0"/>
              <a:cs typeface="Times New Roman" pitchFamily="18" charset="0"/>
            </a:rPr>
            <a:t>Website: http://dikbud.malangkota.go.id, Email: dikbud@malangkota.go.id</a:t>
          </a:r>
        </a:p>
        <a:p>
          <a:pPr algn="ctr"/>
          <a:r>
            <a:rPr lang="en-US" sz="1200" b="0" baseline="0">
              <a:latin typeface="Times New Roman" pitchFamily="18" charset="0"/>
              <a:cs typeface="Times New Roman" pitchFamily="18" charset="0"/>
            </a:rPr>
            <a:t>Malang 65145</a:t>
          </a:r>
          <a:endParaRPr lang="en-US" sz="1200" b="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37353</xdr:colOff>
      <xdr:row>0</xdr:row>
      <xdr:rowOff>11044</xdr:rowOff>
    </xdr:from>
    <xdr:to>
      <xdr:col>2</xdr:col>
      <xdr:colOff>240292</xdr:colOff>
      <xdr:row>5</xdr:row>
      <xdr:rowOff>68319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63CFAC92-F9BB-408F-852B-31E4E1C92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53" y="11044"/>
          <a:ext cx="1069527" cy="1065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196850</xdr:colOff>
      <xdr:row>0</xdr:row>
      <xdr:rowOff>44450</xdr:rowOff>
    </xdr:from>
    <xdr:to>
      <xdr:col>6</xdr:col>
      <xdr:colOff>591067</xdr:colOff>
      <xdr:row>5</xdr:row>
      <xdr:rowOff>147247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E25452D-B684-460E-840A-E1DF6B2F54D1}"/>
            </a:ext>
          </a:extLst>
        </xdr:cNvPr>
        <xdr:cNvSpPr txBox="1"/>
      </xdr:nvSpPr>
      <xdr:spPr bwMode="auto">
        <a:xfrm>
          <a:off x="1212850" y="44450"/>
          <a:ext cx="5213867" cy="1118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Times New Roman" pitchFamily="18" charset="0"/>
              <a:cs typeface="Times New Roman" pitchFamily="18" charset="0"/>
            </a:rPr>
            <a:t>PEMERINTAH KOTA MALANG</a:t>
          </a:r>
        </a:p>
        <a:p>
          <a:pPr algn="ctr"/>
          <a:r>
            <a:rPr lang="en-US" sz="2000" b="1">
              <a:latin typeface="Times New Roman" pitchFamily="18" charset="0"/>
              <a:cs typeface="Times New Roman" pitchFamily="18" charset="0"/>
            </a:rPr>
            <a:t>DINAS PENDIDIKAN DAN KEBUDAYAAN</a:t>
          </a:r>
        </a:p>
        <a:p>
          <a:pPr algn="ctr"/>
          <a:r>
            <a:rPr lang="en-US" sz="1200" b="0">
              <a:latin typeface="Times New Roman" pitchFamily="18" charset="0"/>
              <a:cs typeface="Times New Roman" pitchFamily="18" charset="0"/>
            </a:rPr>
            <a:t>Jl.</a:t>
          </a:r>
          <a:r>
            <a:rPr lang="en-US" sz="1200" b="0" baseline="0">
              <a:latin typeface="Times New Roman" pitchFamily="18" charset="0"/>
              <a:cs typeface="Times New Roman" pitchFamily="18" charset="0"/>
            </a:rPr>
            <a:t> Veteran No. 19 Telp. (0341) 551333 - 560946, Fax. (0341) 551333</a:t>
          </a:r>
        </a:p>
        <a:p>
          <a:pPr algn="ctr"/>
          <a:r>
            <a:rPr lang="en-US" sz="1200" b="0" baseline="0">
              <a:latin typeface="Times New Roman" pitchFamily="18" charset="0"/>
              <a:cs typeface="Times New Roman" pitchFamily="18" charset="0"/>
            </a:rPr>
            <a:t>Website: http://dikbud.malangkota.go.id, Email: dikbud@malangkota.go.id</a:t>
          </a:r>
        </a:p>
        <a:p>
          <a:pPr algn="ctr"/>
          <a:r>
            <a:rPr lang="en-US" sz="1200" b="0" baseline="0">
              <a:latin typeface="Times New Roman" pitchFamily="18" charset="0"/>
              <a:cs typeface="Times New Roman" pitchFamily="18" charset="0"/>
            </a:rPr>
            <a:t>Malang 65145</a:t>
          </a:r>
          <a:endParaRPr lang="en-US" sz="1200" b="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52294</xdr:colOff>
      <xdr:row>0</xdr:row>
      <xdr:rowOff>0</xdr:rowOff>
    </xdr:from>
    <xdr:to>
      <xdr:col>2</xdr:col>
      <xdr:colOff>165100</xdr:colOff>
      <xdr:row>5</xdr:row>
      <xdr:rowOff>57275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39ACF20B-FC6B-48A1-9964-374C5C6696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3"/>
        <a:stretch/>
      </xdr:blipFill>
      <xdr:spPr bwMode="auto">
        <a:xfrm>
          <a:off x="52294" y="0"/>
          <a:ext cx="1016747" cy="1065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562433</xdr:colOff>
      <xdr:row>0</xdr:row>
      <xdr:rowOff>54429</xdr:rowOff>
    </xdr:from>
    <xdr:to>
      <xdr:col>4</xdr:col>
      <xdr:colOff>1218120</xdr:colOff>
      <xdr:row>5</xdr:row>
      <xdr:rowOff>199571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138E782-DBAB-48D1-8018-25E67C2D9A7E}"/>
            </a:ext>
          </a:extLst>
        </xdr:cNvPr>
        <xdr:cNvSpPr txBox="1"/>
      </xdr:nvSpPr>
      <xdr:spPr bwMode="auto">
        <a:xfrm>
          <a:off x="1016004" y="54429"/>
          <a:ext cx="5318402" cy="12790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Times New Roman" pitchFamily="18" charset="0"/>
              <a:cs typeface="Times New Roman" pitchFamily="18" charset="0"/>
            </a:rPr>
            <a:t>PEMERINTAH KOTA MALANG</a:t>
          </a:r>
        </a:p>
        <a:p>
          <a:pPr algn="ctr"/>
          <a:r>
            <a:rPr lang="en-US" sz="2000" b="1">
              <a:latin typeface="Times New Roman" pitchFamily="18" charset="0"/>
              <a:cs typeface="Times New Roman" pitchFamily="18" charset="0"/>
            </a:rPr>
            <a:t>DINAS PENDIDIKAN DAN KEBUDAYAAN</a:t>
          </a:r>
        </a:p>
        <a:p>
          <a:pPr algn="ctr"/>
          <a:r>
            <a:rPr lang="en-US" sz="1200" b="0">
              <a:latin typeface="Times New Roman" pitchFamily="18" charset="0"/>
              <a:cs typeface="Times New Roman" pitchFamily="18" charset="0"/>
            </a:rPr>
            <a:t>Jl.</a:t>
          </a:r>
          <a:r>
            <a:rPr lang="en-US" sz="1200" b="0" baseline="0">
              <a:latin typeface="Times New Roman" pitchFamily="18" charset="0"/>
              <a:cs typeface="Times New Roman" pitchFamily="18" charset="0"/>
            </a:rPr>
            <a:t> Veteran No. 19 Telp. (0341) 551333 - 560946, Fax. (0341) 551333</a:t>
          </a:r>
        </a:p>
        <a:p>
          <a:pPr algn="ctr"/>
          <a:r>
            <a:rPr lang="en-US" sz="1200" b="0" baseline="0">
              <a:latin typeface="Times New Roman" pitchFamily="18" charset="0"/>
              <a:cs typeface="Times New Roman" pitchFamily="18" charset="0"/>
            </a:rPr>
            <a:t>Website: http://dikbud.malangkota.go.id, Email: dikbud@malangkota.go.id</a:t>
          </a:r>
        </a:p>
        <a:p>
          <a:pPr algn="ctr"/>
          <a:r>
            <a:rPr lang="en-US" sz="1200" b="0" baseline="0">
              <a:latin typeface="Times New Roman" pitchFamily="18" charset="0"/>
              <a:cs typeface="Times New Roman" pitchFamily="18" charset="0"/>
            </a:rPr>
            <a:t>Malang 65145</a:t>
          </a:r>
          <a:endParaRPr lang="en-US" sz="1200" b="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108857</xdr:colOff>
      <xdr:row>0</xdr:row>
      <xdr:rowOff>154214</xdr:rowOff>
    </xdr:from>
    <xdr:to>
      <xdr:col>1</xdr:col>
      <xdr:colOff>608533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D59F373-184D-44A1-A43D-F8F5C1BF2B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3"/>
        <a:stretch/>
      </xdr:blipFill>
      <xdr:spPr bwMode="auto">
        <a:xfrm>
          <a:off x="108857" y="154214"/>
          <a:ext cx="953247" cy="979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X342"/>
  <sheetViews>
    <sheetView zoomScale="85" zoomScaleNormal="8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7" sqref="D7"/>
    </sheetView>
  </sheetViews>
  <sheetFormatPr defaultColWidth="12.5703125" defaultRowHeight="15.75" customHeight="1" x14ac:dyDescent="0.2"/>
  <cols>
    <col min="1" max="27" width="18.85546875" customWidth="1"/>
  </cols>
  <sheetData>
    <row r="1" spans="1:24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4" ht="15.75" customHeight="1" x14ac:dyDescent="0.2">
      <c r="A2" s="2">
        <v>44918.721196307873</v>
      </c>
      <c r="B2" s="1">
        <v>20534054</v>
      </c>
      <c r="C2" s="1" t="s">
        <v>21</v>
      </c>
      <c r="D2" s="1" t="s">
        <v>22</v>
      </c>
      <c r="E2" s="1" t="s">
        <v>23</v>
      </c>
      <c r="F2" s="1" t="s">
        <v>24</v>
      </c>
      <c r="G2" s="1">
        <v>333</v>
      </c>
      <c r="H2" s="1">
        <v>171</v>
      </c>
      <c r="I2" s="1">
        <v>162</v>
      </c>
      <c r="J2" s="1">
        <v>333</v>
      </c>
      <c r="K2" s="1">
        <v>0</v>
      </c>
      <c r="L2" s="1">
        <v>333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T2" s="1">
        <v>56</v>
      </c>
      <c r="U2" s="1">
        <v>56</v>
      </c>
      <c r="V2" s="1">
        <f t="shared" ref="V2:W2" si="0">SUM(T2:T287)</f>
        <v>11005</v>
      </c>
      <c r="W2" s="1">
        <f t="shared" si="0"/>
        <v>10143</v>
      </c>
      <c r="X2" s="1">
        <f>(W2/V2)*100</f>
        <v>92.167196728759663</v>
      </c>
    </row>
    <row r="3" spans="1:24" ht="15.75" customHeight="1" x14ac:dyDescent="0.2">
      <c r="A3" s="2">
        <v>44917.46680981481</v>
      </c>
      <c r="B3" s="1">
        <v>20533931</v>
      </c>
      <c r="C3" s="1" t="s">
        <v>25</v>
      </c>
      <c r="D3" s="1" t="s">
        <v>22</v>
      </c>
      <c r="E3" s="1" t="s">
        <v>26</v>
      </c>
      <c r="F3" s="1" t="s">
        <v>27</v>
      </c>
      <c r="G3" s="1">
        <v>769</v>
      </c>
      <c r="H3" s="1">
        <v>402</v>
      </c>
      <c r="I3" s="1">
        <v>367</v>
      </c>
      <c r="J3" s="1">
        <v>693</v>
      </c>
      <c r="K3" s="1">
        <v>0</v>
      </c>
      <c r="L3" s="1">
        <v>693</v>
      </c>
      <c r="M3" s="1">
        <v>0</v>
      </c>
      <c r="N3" s="1">
        <v>76</v>
      </c>
      <c r="O3" s="1">
        <v>0</v>
      </c>
      <c r="P3" s="1">
        <v>76</v>
      </c>
      <c r="Q3" s="1">
        <v>0</v>
      </c>
      <c r="R3" s="1">
        <v>0</v>
      </c>
      <c r="S3" s="1">
        <v>0</v>
      </c>
      <c r="T3" s="1">
        <v>135</v>
      </c>
      <c r="U3" s="1">
        <v>135</v>
      </c>
      <c r="V3" s="1">
        <f>SUM(R2:R356)</f>
        <v>45</v>
      </c>
    </row>
    <row r="4" spans="1:24" ht="15.75" customHeight="1" x14ac:dyDescent="0.2">
      <c r="A4" s="2">
        <v>44917.489369456016</v>
      </c>
      <c r="B4" s="1">
        <v>20540192</v>
      </c>
      <c r="C4" s="1" t="s">
        <v>28</v>
      </c>
      <c r="D4" s="1" t="s">
        <v>22</v>
      </c>
      <c r="E4" s="1" t="s">
        <v>23</v>
      </c>
      <c r="F4" s="1" t="s">
        <v>29</v>
      </c>
      <c r="G4" s="1">
        <v>234</v>
      </c>
      <c r="H4" s="1">
        <v>111</v>
      </c>
      <c r="I4" s="1">
        <v>123</v>
      </c>
      <c r="J4" s="1">
        <v>234</v>
      </c>
      <c r="K4" s="1">
        <v>0</v>
      </c>
      <c r="L4" s="1">
        <v>234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29</v>
      </c>
      <c r="U4" s="1">
        <v>28</v>
      </c>
    </row>
    <row r="5" spans="1:24" ht="15.75" customHeight="1" x14ac:dyDescent="0.2">
      <c r="A5" s="2">
        <v>44909.432676550925</v>
      </c>
      <c r="B5" s="1">
        <v>20534084</v>
      </c>
      <c r="C5" s="1" t="s">
        <v>30</v>
      </c>
      <c r="D5" s="1" t="s">
        <v>22</v>
      </c>
      <c r="E5" s="1" t="s">
        <v>23</v>
      </c>
      <c r="F5" s="1" t="s">
        <v>24</v>
      </c>
      <c r="G5" s="1">
        <v>154</v>
      </c>
      <c r="H5" s="1">
        <v>85</v>
      </c>
      <c r="I5" s="1">
        <v>69</v>
      </c>
      <c r="J5" s="1">
        <v>135</v>
      </c>
      <c r="K5" s="1">
        <v>2</v>
      </c>
      <c r="L5" s="1">
        <v>130</v>
      </c>
      <c r="M5" s="1">
        <v>3</v>
      </c>
      <c r="N5" s="1">
        <v>19</v>
      </c>
      <c r="O5" s="1">
        <v>0</v>
      </c>
      <c r="P5" s="1">
        <v>19</v>
      </c>
      <c r="Q5" s="1">
        <v>0</v>
      </c>
      <c r="R5" s="1">
        <v>0</v>
      </c>
      <c r="T5" s="1">
        <v>27</v>
      </c>
      <c r="U5" s="1">
        <v>24</v>
      </c>
    </row>
    <row r="6" spans="1:24" ht="15.75" customHeight="1" x14ac:dyDescent="0.2">
      <c r="A6" s="2">
        <v>44915.564123611111</v>
      </c>
      <c r="B6" s="1">
        <v>20549133</v>
      </c>
      <c r="C6" s="1" t="s">
        <v>31</v>
      </c>
      <c r="D6" s="1" t="s">
        <v>22</v>
      </c>
      <c r="E6" s="1" t="s">
        <v>23</v>
      </c>
      <c r="F6" s="1" t="s">
        <v>29</v>
      </c>
      <c r="G6" s="1">
        <v>775</v>
      </c>
      <c r="H6" s="1">
        <v>375</v>
      </c>
      <c r="I6" s="1">
        <v>400</v>
      </c>
      <c r="J6" s="1">
        <v>691</v>
      </c>
      <c r="K6" s="1">
        <v>13</v>
      </c>
      <c r="L6" s="1">
        <v>678</v>
      </c>
      <c r="M6" s="1">
        <v>0</v>
      </c>
      <c r="N6" s="1">
        <v>84</v>
      </c>
      <c r="O6" s="1">
        <v>0</v>
      </c>
      <c r="P6" s="1">
        <v>84</v>
      </c>
      <c r="Q6" s="1">
        <v>0</v>
      </c>
      <c r="R6" s="1">
        <v>0</v>
      </c>
      <c r="S6" s="1">
        <v>0</v>
      </c>
      <c r="T6" s="1">
        <v>140</v>
      </c>
      <c r="U6" s="1">
        <v>140</v>
      </c>
    </row>
    <row r="7" spans="1:24" ht="15.75" customHeight="1" x14ac:dyDescent="0.2">
      <c r="A7" s="2">
        <v>44908.360017210653</v>
      </c>
      <c r="B7" s="1">
        <v>60720752</v>
      </c>
      <c r="C7" s="1" t="s">
        <v>32</v>
      </c>
      <c r="D7" s="1" t="s">
        <v>33</v>
      </c>
      <c r="E7" s="1" t="s">
        <v>26</v>
      </c>
      <c r="F7" s="1" t="s">
        <v>34</v>
      </c>
      <c r="G7" s="1">
        <v>335</v>
      </c>
      <c r="H7" s="1">
        <v>178</v>
      </c>
      <c r="I7" s="1">
        <v>157</v>
      </c>
      <c r="J7" s="1">
        <v>310</v>
      </c>
      <c r="K7" s="1">
        <v>0</v>
      </c>
      <c r="L7" s="1">
        <v>310</v>
      </c>
      <c r="M7" s="1">
        <v>0</v>
      </c>
      <c r="N7" s="1">
        <v>25</v>
      </c>
      <c r="O7" s="1">
        <v>0</v>
      </c>
      <c r="P7" s="1">
        <v>20</v>
      </c>
      <c r="Q7" s="1">
        <v>5</v>
      </c>
      <c r="R7" s="1">
        <v>0</v>
      </c>
      <c r="S7" s="1">
        <v>0</v>
      </c>
      <c r="T7" s="1"/>
      <c r="U7" s="1"/>
    </row>
    <row r="8" spans="1:24" ht="15.75" customHeight="1" x14ac:dyDescent="0.2">
      <c r="A8" s="2">
        <v>44904.378768414354</v>
      </c>
      <c r="B8" s="1">
        <v>70009655</v>
      </c>
      <c r="C8" s="1" t="s">
        <v>35</v>
      </c>
      <c r="D8" s="1" t="s">
        <v>22</v>
      </c>
      <c r="E8" s="1" t="s">
        <v>26</v>
      </c>
      <c r="F8" s="1" t="s">
        <v>27</v>
      </c>
      <c r="G8" s="1">
        <v>28</v>
      </c>
      <c r="H8" s="1">
        <v>15</v>
      </c>
      <c r="I8" s="1">
        <v>13</v>
      </c>
      <c r="J8" s="1">
        <v>26</v>
      </c>
      <c r="K8" s="1">
        <v>0</v>
      </c>
      <c r="L8" s="1">
        <v>26</v>
      </c>
      <c r="M8" s="1">
        <v>0</v>
      </c>
      <c r="N8" s="1">
        <v>2</v>
      </c>
      <c r="O8" s="1">
        <v>0</v>
      </c>
      <c r="P8" s="1">
        <v>2</v>
      </c>
      <c r="Q8" s="1">
        <v>0</v>
      </c>
      <c r="R8" s="1">
        <v>0</v>
      </c>
      <c r="S8" s="1">
        <v>0</v>
      </c>
      <c r="T8" s="1">
        <v>5</v>
      </c>
      <c r="U8" s="1">
        <v>3</v>
      </c>
    </row>
    <row r="9" spans="1:24" ht="15.75" customHeight="1" x14ac:dyDescent="0.2">
      <c r="A9" s="2">
        <v>44909.433634039349</v>
      </c>
      <c r="B9" s="1">
        <v>60720751</v>
      </c>
      <c r="C9" s="1" t="s">
        <v>36</v>
      </c>
      <c r="D9" s="1" t="s">
        <v>33</v>
      </c>
      <c r="E9" s="1" t="s">
        <v>26</v>
      </c>
      <c r="F9" s="1" t="s">
        <v>34</v>
      </c>
      <c r="G9" s="1">
        <v>587</v>
      </c>
      <c r="H9" s="1">
        <v>267</v>
      </c>
      <c r="I9" s="1">
        <v>320</v>
      </c>
      <c r="J9" s="1">
        <v>473</v>
      </c>
      <c r="K9" s="1">
        <v>0</v>
      </c>
      <c r="L9" s="1">
        <v>470</v>
      </c>
      <c r="M9" s="1">
        <v>3</v>
      </c>
      <c r="N9" s="1">
        <v>114</v>
      </c>
      <c r="O9" s="1">
        <v>0</v>
      </c>
      <c r="P9" s="1">
        <v>111</v>
      </c>
      <c r="Q9" s="1">
        <v>3</v>
      </c>
      <c r="R9" s="1">
        <v>0</v>
      </c>
      <c r="S9" s="1" t="s">
        <v>37</v>
      </c>
      <c r="T9" s="1">
        <v>93</v>
      </c>
      <c r="U9" s="1">
        <v>93</v>
      </c>
    </row>
    <row r="10" spans="1:24" ht="15.75" customHeight="1" x14ac:dyDescent="0.2">
      <c r="A10" s="2">
        <v>44909.442056354164</v>
      </c>
      <c r="B10" s="1">
        <v>20533728</v>
      </c>
      <c r="C10" s="1" t="s">
        <v>38</v>
      </c>
      <c r="D10" s="1" t="s">
        <v>22</v>
      </c>
      <c r="E10" s="1" t="s">
        <v>23</v>
      </c>
      <c r="F10" s="1" t="s">
        <v>27</v>
      </c>
      <c r="G10" s="1">
        <v>162</v>
      </c>
      <c r="H10" s="1">
        <v>84</v>
      </c>
      <c r="I10" s="1">
        <v>78</v>
      </c>
      <c r="J10" s="1">
        <v>162</v>
      </c>
      <c r="K10" s="1">
        <v>1</v>
      </c>
      <c r="L10" s="1">
        <v>161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28</v>
      </c>
      <c r="U10" s="1">
        <v>27</v>
      </c>
    </row>
    <row r="11" spans="1:24" ht="15.75" customHeight="1" x14ac:dyDescent="0.2">
      <c r="A11" s="2">
        <v>44909.48965069445</v>
      </c>
      <c r="B11" s="1">
        <v>20534011</v>
      </c>
      <c r="C11" s="1" t="s">
        <v>39</v>
      </c>
      <c r="D11" s="1" t="s">
        <v>22</v>
      </c>
      <c r="E11" s="1" t="s">
        <v>23</v>
      </c>
      <c r="F11" s="1" t="s">
        <v>29</v>
      </c>
      <c r="G11" s="1">
        <v>163</v>
      </c>
      <c r="H11" s="1">
        <v>91</v>
      </c>
      <c r="I11" s="1">
        <v>72</v>
      </c>
      <c r="J11" s="1">
        <v>163</v>
      </c>
      <c r="K11" s="1">
        <v>0</v>
      </c>
      <c r="L11" s="1">
        <v>162</v>
      </c>
      <c r="M11" s="1">
        <v>1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28</v>
      </c>
      <c r="U11" s="1">
        <v>2</v>
      </c>
    </row>
    <row r="12" spans="1:24" ht="15.75" customHeight="1" x14ac:dyDescent="0.2">
      <c r="A12" s="2">
        <v>44917.508172893518</v>
      </c>
      <c r="B12" s="1">
        <v>20533718</v>
      </c>
      <c r="C12" s="1" t="s">
        <v>40</v>
      </c>
      <c r="D12" s="1" t="s">
        <v>22</v>
      </c>
      <c r="E12" s="1" t="s">
        <v>23</v>
      </c>
      <c r="F12" s="1" t="s">
        <v>24</v>
      </c>
      <c r="G12" s="1">
        <v>165</v>
      </c>
      <c r="H12" s="1">
        <v>83</v>
      </c>
      <c r="I12" s="1">
        <v>82</v>
      </c>
      <c r="J12" s="1">
        <v>155</v>
      </c>
      <c r="K12" s="1">
        <v>9</v>
      </c>
      <c r="L12" s="1">
        <v>146</v>
      </c>
      <c r="M12" s="1">
        <v>0</v>
      </c>
      <c r="N12" s="1">
        <v>10</v>
      </c>
      <c r="O12" s="1">
        <v>1</v>
      </c>
      <c r="P12" s="1">
        <v>9</v>
      </c>
      <c r="Q12" s="1">
        <v>0</v>
      </c>
      <c r="R12" s="1">
        <v>0</v>
      </c>
      <c r="T12" s="1">
        <v>28</v>
      </c>
      <c r="U12" s="1">
        <v>26</v>
      </c>
    </row>
    <row r="13" spans="1:24" ht="15.75" customHeight="1" x14ac:dyDescent="0.2">
      <c r="A13" s="2">
        <v>44917.499077037035</v>
      </c>
      <c r="B13" s="1">
        <v>20539466</v>
      </c>
      <c r="C13" s="1" t="s">
        <v>41</v>
      </c>
      <c r="D13" s="1" t="s">
        <v>22</v>
      </c>
      <c r="E13" s="1" t="s">
        <v>23</v>
      </c>
      <c r="F13" s="1" t="s">
        <v>34</v>
      </c>
      <c r="G13" s="1">
        <v>84</v>
      </c>
      <c r="H13" s="1">
        <v>43</v>
      </c>
      <c r="I13" s="1">
        <v>41</v>
      </c>
      <c r="J13" s="1">
        <v>70</v>
      </c>
      <c r="K13" s="1">
        <v>3</v>
      </c>
      <c r="L13" s="1">
        <v>58</v>
      </c>
      <c r="M13" s="1">
        <v>9</v>
      </c>
      <c r="N13" s="1">
        <v>14</v>
      </c>
      <c r="O13" s="1">
        <v>0</v>
      </c>
      <c r="P13" s="1">
        <v>12</v>
      </c>
      <c r="Q13" s="1">
        <v>2</v>
      </c>
      <c r="R13" s="1">
        <v>1</v>
      </c>
      <c r="S13" s="1" t="s">
        <v>42</v>
      </c>
      <c r="T13" s="1">
        <v>26</v>
      </c>
      <c r="U13" s="1">
        <v>24</v>
      </c>
    </row>
    <row r="14" spans="1:24" ht="15.75" customHeight="1" x14ac:dyDescent="0.2">
      <c r="A14" s="2">
        <v>44909.414588831016</v>
      </c>
      <c r="B14" s="1">
        <v>20534003</v>
      </c>
      <c r="C14" s="1" t="s">
        <v>43</v>
      </c>
      <c r="D14" s="1" t="s">
        <v>22</v>
      </c>
      <c r="E14" s="1" t="s">
        <v>23</v>
      </c>
      <c r="F14" s="1" t="s">
        <v>24</v>
      </c>
      <c r="G14" s="1">
        <v>194</v>
      </c>
      <c r="H14" s="1">
        <v>101</v>
      </c>
      <c r="I14" s="1">
        <v>93</v>
      </c>
      <c r="J14" s="1">
        <v>179</v>
      </c>
      <c r="K14" s="1">
        <v>0</v>
      </c>
      <c r="L14" s="1">
        <v>179</v>
      </c>
      <c r="M14" s="1">
        <v>0</v>
      </c>
      <c r="N14" s="1">
        <v>15</v>
      </c>
      <c r="O14" s="1">
        <v>0</v>
      </c>
      <c r="P14" s="1">
        <v>15</v>
      </c>
      <c r="Q14" s="1">
        <v>0</v>
      </c>
      <c r="R14" s="1">
        <v>0</v>
      </c>
      <c r="S14" s="1" t="s">
        <v>37</v>
      </c>
      <c r="T14" s="1">
        <v>28</v>
      </c>
      <c r="U14" s="1">
        <v>28</v>
      </c>
    </row>
    <row r="15" spans="1:24" ht="15.75" customHeight="1" x14ac:dyDescent="0.2">
      <c r="A15" s="2">
        <v>44909.419789722218</v>
      </c>
      <c r="B15" s="1">
        <v>20533887</v>
      </c>
      <c r="C15" s="1" t="s">
        <v>44</v>
      </c>
      <c r="D15" s="1" t="s">
        <v>22</v>
      </c>
      <c r="E15" s="1" t="s">
        <v>26</v>
      </c>
      <c r="F15" s="1" t="s">
        <v>34</v>
      </c>
      <c r="G15" s="1">
        <v>237</v>
      </c>
      <c r="H15" s="1">
        <v>131</v>
      </c>
      <c r="I15" s="1">
        <v>106</v>
      </c>
      <c r="J15" s="1">
        <v>176</v>
      </c>
      <c r="K15" s="1">
        <v>9</v>
      </c>
      <c r="L15" s="1">
        <v>166</v>
      </c>
      <c r="M15" s="1">
        <v>1</v>
      </c>
      <c r="N15" s="1">
        <v>61</v>
      </c>
      <c r="O15" s="1">
        <v>2</v>
      </c>
      <c r="P15" s="1">
        <v>59</v>
      </c>
      <c r="Q15" s="1">
        <v>0</v>
      </c>
      <c r="R15" s="1">
        <v>0</v>
      </c>
      <c r="S15" s="1">
        <v>0</v>
      </c>
      <c r="T15" s="1">
        <v>39</v>
      </c>
      <c r="U15" s="1">
        <v>39</v>
      </c>
    </row>
    <row r="16" spans="1:24" ht="15.75" customHeight="1" x14ac:dyDescent="0.2">
      <c r="A16" s="2">
        <v>44918.691843275461</v>
      </c>
      <c r="B16" s="1">
        <v>20533908</v>
      </c>
      <c r="C16" s="1" t="s">
        <v>45</v>
      </c>
      <c r="D16" s="1" t="s">
        <v>22</v>
      </c>
      <c r="E16" s="1" t="s">
        <v>26</v>
      </c>
      <c r="F16" s="1" t="s">
        <v>24</v>
      </c>
      <c r="G16" s="1">
        <v>176</v>
      </c>
      <c r="H16" s="1">
        <v>104</v>
      </c>
      <c r="I16" s="1">
        <v>72</v>
      </c>
      <c r="J16" s="1">
        <v>165</v>
      </c>
      <c r="K16" s="1">
        <v>0</v>
      </c>
      <c r="L16" s="1">
        <v>160</v>
      </c>
      <c r="M16" s="1">
        <v>5</v>
      </c>
      <c r="N16" s="1">
        <v>11</v>
      </c>
      <c r="O16" s="1">
        <v>0</v>
      </c>
      <c r="P16" s="1">
        <v>11</v>
      </c>
      <c r="Q16" s="1">
        <v>0</v>
      </c>
      <c r="R16" s="1">
        <v>0</v>
      </c>
      <c r="S16" s="1" t="s">
        <v>37</v>
      </c>
      <c r="T16" s="1">
        <v>27</v>
      </c>
      <c r="U16" s="1">
        <v>16</v>
      </c>
    </row>
    <row r="17" spans="1:21" ht="15.75" customHeight="1" x14ac:dyDescent="0.2">
      <c r="A17" s="2">
        <v>44909.422914074079</v>
      </c>
      <c r="B17" s="1">
        <v>20534024</v>
      </c>
      <c r="C17" s="1" t="s">
        <v>46</v>
      </c>
      <c r="D17" s="1" t="s">
        <v>22</v>
      </c>
      <c r="E17" s="1" t="s">
        <v>23</v>
      </c>
      <c r="F17" s="1" t="s">
        <v>34</v>
      </c>
      <c r="G17" s="1">
        <v>448</v>
      </c>
      <c r="H17" s="1">
        <v>237</v>
      </c>
      <c r="I17" s="1">
        <v>211</v>
      </c>
      <c r="J17" s="1">
        <v>442</v>
      </c>
      <c r="K17" s="1">
        <v>2</v>
      </c>
      <c r="L17" s="1">
        <v>434</v>
      </c>
      <c r="M17" s="1">
        <v>6</v>
      </c>
      <c r="N17" s="1">
        <v>6</v>
      </c>
      <c r="O17" s="1">
        <v>1</v>
      </c>
      <c r="P17" s="1">
        <v>5</v>
      </c>
      <c r="Q17" s="1">
        <v>0</v>
      </c>
      <c r="R17" s="1">
        <v>0</v>
      </c>
      <c r="S17" s="1">
        <v>0</v>
      </c>
      <c r="T17" s="1">
        <v>83</v>
      </c>
      <c r="U17" s="1">
        <v>81</v>
      </c>
    </row>
    <row r="18" spans="1:21" ht="15.75" customHeight="1" x14ac:dyDescent="0.2">
      <c r="A18" s="2"/>
    </row>
    <row r="19" spans="1:21" ht="15.75" customHeight="1" x14ac:dyDescent="0.2">
      <c r="A19" s="2">
        <v>44909.421243310186</v>
      </c>
      <c r="B19" s="1">
        <v>20539473</v>
      </c>
      <c r="C19" s="1" t="s">
        <v>47</v>
      </c>
      <c r="D19" s="1" t="s">
        <v>22</v>
      </c>
      <c r="E19" s="1" t="s">
        <v>23</v>
      </c>
      <c r="F19" s="1" t="s">
        <v>27</v>
      </c>
      <c r="G19" s="1">
        <v>253</v>
      </c>
      <c r="H19" s="1">
        <v>126</v>
      </c>
      <c r="I19" s="1">
        <v>127</v>
      </c>
      <c r="J19" s="1">
        <v>235</v>
      </c>
      <c r="K19" s="1">
        <v>35</v>
      </c>
      <c r="L19" s="1">
        <v>200</v>
      </c>
      <c r="M19" s="1">
        <v>0</v>
      </c>
      <c r="N19" s="1">
        <v>18</v>
      </c>
      <c r="O19" s="1">
        <v>0</v>
      </c>
      <c r="P19" s="1">
        <v>18</v>
      </c>
      <c r="Q19" s="1">
        <v>0</v>
      </c>
      <c r="R19" s="1">
        <v>0</v>
      </c>
      <c r="S19" s="1">
        <v>0</v>
      </c>
      <c r="T19" s="1">
        <v>35</v>
      </c>
      <c r="U19" s="1">
        <v>35</v>
      </c>
    </row>
    <row r="20" spans="1:21" ht="15.75" customHeight="1" x14ac:dyDescent="0.2">
      <c r="A20" s="2"/>
    </row>
    <row r="21" spans="1:21" ht="15.75" customHeight="1" x14ac:dyDescent="0.2">
      <c r="A21" s="2">
        <v>44921.41576945602</v>
      </c>
      <c r="B21" s="1">
        <v>20534023</v>
      </c>
      <c r="C21" s="1" t="s">
        <v>48</v>
      </c>
      <c r="D21" s="1" t="s">
        <v>22</v>
      </c>
      <c r="E21" s="1" t="s">
        <v>23</v>
      </c>
      <c r="F21" s="1" t="s">
        <v>34</v>
      </c>
      <c r="G21" s="1">
        <v>160</v>
      </c>
      <c r="H21" s="1">
        <v>76</v>
      </c>
      <c r="I21" s="1">
        <v>84</v>
      </c>
      <c r="J21" s="1">
        <v>125</v>
      </c>
      <c r="K21" s="1">
        <v>9</v>
      </c>
      <c r="L21" s="1">
        <v>116</v>
      </c>
      <c r="M21" s="1">
        <v>0</v>
      </c>
      <c r="N21" s="1">
        <v>35</v>
      </c>
      <c r="O21" s="1">
        <v>1</v>
      </c>
      <c r="P21" s="1">
        <v>34</v>
      </c>
      <c r="Q21" s="1">
        <v>0</v>
      </c>
      <c r="R21" s="1">
        <v>0</v>
      </c>
      <c r="T21" s="1">
        <v>28</v>
      </c>
      <c r="U21" s="1">
        <v>28</v>
      </c>
    </row>
    <row r="22" spans="1:21" ht="15.75" customHeight="1" x14ac:dyDescent="0.2">
      <c r="A22" s="2">
        <v>44917.487569016201</v>
      </c>
      <c r="B22" s="1">
        <v>20540194</v>
      </c>
      <c r="C22" s="1" t="s">
        <v>49</v>
      </c>
      <c r="D22" s="1" t="s">
        <v>22</v>
      </c>
      <c r="E22" s="1" t="s">
        <v>23</v>
      </c>
      <c r="F22" s="1" t="s">
        <v>29</v>
      </c>
      <c r="G22" s="1">
        <v>172</v>
      </c>
      <c r="H22" s="1">
        <v>87</v>
      </c>
      <c r="I22" s="1">
        <v>85</v>
      </c>
      <c r="J22" s="1">
        <v>172</v>
      </c>
      <c r="K22" s="1">
        <v>0</v>
      </c>
      <c r="L22" s="1">
        <v>172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 t="s">
        <v>37</v>
      </c>
      <c r="T22" s="1">
        <v>28</v>
      </c>
      <c r="U22" s="1">
        <v>27</v>
      </c>
    </row>
    <row r="23" spans="1:21" ht="15.75" customHeight="1" x14ac:dyDescent="0.2">
      <c r="A23" s="2">
        <v>44904.417143784725</v>
      </c>
      <c r="B23" s="1">
        <v>60720781</v>
      </c>
      <c r="C23" s="1" t="s">
        <v>50</v>
      </c>
      <c r="D23" s="1" t="s">
        <v>33</v>
      </c>
      <c r="E23" s="1" t="s">
        <v>26</v>
      </c>
      <c r="F23" s="1" t="s">
        <v>51</v>
      </c>
      <c r="G23" s="1">
        <v>174</v>
      </c>
      <c r="H23" s="1">
        <v>89</v>
      </c>
      <c r="I23" s="1">
        <v>85</v>
      </c>
      <c r="J23" s="1">
        <v>174</v>
      </c>
      <c r="K23" s="1">
        <v>1</v>
      </c>
      <c r="L23" s="1">
        <v>168</v>
      </c>
      <c r="M23" s="1">
        <v>5</v>
      </c>
      <c r="N23" s="1">
        <v>0</v>
      </c>
      <c r="O23" s="1">
        <v>0</v>
      </c>
      <c r="P23" s="1">
        <v>0</v>
      </c>
      <c r="Q23" s="1">
        <v>0</v>
      </c>
      <c r="R23" s="1">
        <v>2</v>
      </c>
      <c r="S23" s="1" t="s">
        <v>52</v>
      </c>
      <c r="T23" s="1"/>
      <c r="U23" s="1"/>
    </row>
    <row r="24" spans="1:21" ht="15.75" customHeight="1" x14ac:dyDescent="0.2">
      <c r="A24" s="2">
        <v>44919.045747766198</v>
      </c>
      <c r="B24" s="1">
        <v>20533712</v>
      </c>
      <c r="C24" s="1" t="s">
        <v>53</v>
      </c>
      <c r="D24" s="1" t="s">
        <v>22</v>
      </c>
      <c r="E24" s="1" t="s">
        <v>26</v>
      </c>
      <c r="F24" s="1" t="s">
        <v>34</v>
      </c>
      <c r="G24" s="1">
        <v>66</v>
      </c>
      <c r="H24" s="1">
        <v>33</v>
      </c>
      <c r="I24" s="1">
        <v>33</v>
      </c>
      <c r="J24" s="1">
        <v>65</v>
      </c>
      <c r="K24" s="1">
        <v>7</v>
      </c>
      <c r="L24" s="1">
        <v>57</v>
      </c>
      <c r="M24" s="1">
        <v>1</v>
      </c>
      <c r="N24" s="1">
        <v>1</v>
      </c>
      <c r="O24" s="1">
        <v>0</v>
      </c>
      <c r="P24" s="1">
        <v>1</v>
      </c>
      <c r="Q24" s="1">
        <v>0</v>
      </c>
      <c r="R24" s="1">
        <v>0</v>
      </c>
      <c r="S24" s="1">
        <v>0</v>
      </c>
      <c r="T24" s="1">
        <v>15</v>
      </c>
      <c r="U24" s="1">
        <v>10</v>
      </c>
    </row>
    <row r="25" spans="1:21" ht="12.75" x14ac:dyDescent="0.2">
      <c r="A25" s="2">
        <v>44910.406117303239</v>
      </c>
      <c r="B25" s="1">
        <v>70027323</v>
      </c>
      <c r="C25" s="1" t="s">
        <v>54</v>
      </c>
      <c r="D25" s="1" t="s">
        <v>33</v>
      </c>
      <c r="E25" s="1" t="s">
        <v>26</v>
      </c>
      <c r="F25" s="1" t="s">
        <v>27</v>
      </c>
      <c r="G25" s="1">
        <v>42</v>
      </c>
      <c r="H25" s="1">
        <v>25</v>
      </c>
      <c r="I25" s="1">
        <v>17</v>
      </c>
      <c r="J25" s="1">
        <v>29</v>
      </c>
      <c r="K25" s="1">
        <v>4</v>
      </c>
      <c r="L25" s="1">
        <v>25</v>
      </c>
      <c r="M25" s="1">
        <v>0</v>
      </c>
      <c r="N25" s="1">
        <v>13</v>
      </c>
      <c r="O25" s="1">
        <v>5</v>
      </c>
      <c r="P25" s="1">
        <v>8</v>
      </c>
      <c r="Q25" s="1">
        <v>0</v>
      </c>
      <c r="R25" s="1">
        <v>0</v>
      </c>
      <c r="S25" s="1">
        <v>0</v>
      </c>
      <c r="T25" s="1">
        <v>28</v>
      </c>
      <c r="U25" s="1">
        <v>27</v>
      </c>
    </row>
    <row r="26" spans="1:21" ht="12.75" x14ac:dyDescent="0.2">
      <c r="A26" s="2">
        <v>44904.42927792824</v>
      </c>
      <c r="B26" s="1">
        <v>60720776</v>
      </c>
      <c r="C26" s="1" t="s">
        <v>55</v>
      </c>
      <c r="D26" s="1" t="s">
        <v>33</v>
      </c>
      <c r="E26" s="1" t="s">
        <v>23</v>
      </c>
      <c r="F26" s="1" t="s">
        <v>51</v>
      </c>
      <c r="G26" s="1">
        <v>1545</v>
      </c>
      <c r="H26" s="1">
        <v>657</v>
      </c>
      <c r="I26" s="1">
        <v>888</v>
      </c>
      <c r="J26" s="1">
        <v>1201</v>
      </c>
      <c r="K26" s="1">
        <v>15</v>
      </c>
      <c r="L26" s="1">
        <v>1186</v>
      </c>
      <c r="M26" s="1">
        <v>0</v>
      </c>
      <c r="N26" s="1">
        <v>344</v>
      </c>
      <c r="O26" s="1">
        <v>2</v>
      </c>
      <c r="P26" s="1">
        <v>342</v>
      </c>
      <c r="Q26" s="1">
        <v>0</v>
      </c>
      <c r="R26" s="1">
        <v>0</v>
      </c>
    </row>
    <row r="27" spans="1:21" ht="12.75" x14ac:dyDescent="0.2">
      <c r="A27" s="2">
        <v>44909.425179212965</v>
      </c>
      <c r="B27" s="1">
        <v>20533704</v>
      </c>
      <c r="C27" s="1" t="s">
        <v>56</v>
      </c>
      <c r="D27" s="1" t="s">
        <v>22</v>
      </c>
      <c r="E27" s="1" t="s">
        <v>23</v>
      </c>
      <c r="F27" s="1" t="s">
        <v>27</v>
      </c>
      <c r="G27" s="1">
        <v>153</v>
      </c>
      <c r="H27" s="1">
        <v>70</v>
      </c>
      <c r="I27" s="1">
        <v>83</v>
      </c>
      <c r="J27" s="1">
        <v>90</v>
      </c>
      <c r="K27" s="1">
        <v>1</v>
      </c>
      <c r="L27" s="1">
        <v>80</v>
      </c>
      <c r="M27" s="1">
        <v>9</v>
      </c>
      <c r="N27" s="1">
        <v>63</v>
      </c>
      <c r="O27" s="1">
        <v>0</v>
      </c>
      <c r="P27" s="1">
        <v>59</v>
      </c>
      <c r="Q27" s="1">
        <v>4</v>
      </c>
      <c r="R27" s="1">
        <v>2</v>
      </c>
      <c r="S27" s="1" t="s">
        <v>57</v>
      </c>
      <c r="T27" s="1">
        <v>28</v>
      </c>
      <c r="U27" s="1">
        <v>28</v>
      </c>
    </row>
    <row r="28" spans="1:21" ht="12.75" x14ac:dyDescent="0.2">
      <c r="A28" s="2">
        <v>44909.427034097222</v>
      </c>
      <c r="B28" s="1">
        <v>20555449</v>
      </c>
      <c r="C28" s="1" t="s">
        <v>58</v>
      </c>
      <c r="D28" s="1" t="s">
        <v>22</v>
      </c>
      <c r="E28" s="1" t="s">
        <v>26</v>
      </c>
      <c r="F28" s="1" t="s">
        <v>51</v>
      </c>
      <c r="G28" s="1">
        <v>316</v>
      </c>
      <c r="H28" s="1">
        <v>179</v>
      </c>
      <c r="I28" s="1">
        <v>136</v>
      </c>
      <c r="J28" s="1">
        <v>292</v>
      </c>
      <c r="K28" s="1">
        <v>32</v>
      </c>
      <c r="L28" s="1">
        <v>217</v>
      </c>
      <c r="M28" s="1">
        <v>43</v>
      </c>
      <c r="N28" s="1">
        <v>24</v>
      </c>
      <c r="O28" s="1">
        <v>7</v>
      </c>
      <c r="P28" s="1">
        <v>14</v>
      </c>
      <c r="Q28" s="1">
        <v>3</v>
      </c>
      <c r="R28" s="1">
        <v>0</v>
      </c>
      <c r="T28" s="1">
        <v>39</v>
      </c>
      <c r="U28" s="1">
        <v>28</v>
      </c>
    </row>
    <row r="29" spans="1:21" ht="12.75" x14ac:dyDescent="0.2">
      <c r="A29" s="2">
        <v>44909.472815925925</v>
      </c>
      <c r="B29" s="1">
        <v>60720770</v>
      </c>
      <c r="C29" s="1" t="s">
        <v>59</v>
      </c>
      <c r="D29" s="1" t="s">
        <v>22</v>
      </c>
      <c r="E29" s="1" t="s">
        <v>26</v>
      </c>
      <c r="F29" s="1" t="s">
        <v>29</v>
      </c>
      <c r="G29" s="1">
        <v>582</v>
      </c>
      <c r="H29" s="1">
        <v>316</v>
      </c>
      <c r="I29" s="1">
        <v>266</v>
      </c>
      <c r="J29" s="1">
        <v>545</v>
      </c>
      <c r="K29" s="1">
        <v>11</v>
      </c>
      <c r="L29" s="1">
        <v>534</v>
      </c>
      <c r="M29" s="1">
        <v>0</v>
      </c>
      <c r="N29" s="1">
        <v>37</v>
      </c>
      <c r="O29" s="1">
        <v>0</v>
      </c>
      <c r="P29" s="1">
        <v>36</v>
      </c>
      <c r="Q29" s="1">
        <v>1</v>
      </c>
      <c r="R29" s="1">
        <v>1</v>
      </c>
      <c r="S29" s="1" t="s">
        <v>60</v>
      </c>
      <c r="T29" s="1">
        <v>115</v>
      </c>
      <c r="U29" s="1">
        <v>115</v>
      </c>
    </row>
    <row r="30" spans="1:21" ht="12.75" x14ac:dyDescent="0.2">
      <c r="A30" s="2">
        <v>44909.429617083333</v>
      </c>
      <c r="B30" s="1">
        <v>20534073</v>
      </c>
      <c r="C30" s="1" t="s">
        <v>61</v>
      </c>
      <c r="D30" s="1" t="s">
        <v>22</v>
      </c>
      <c r="E30" s="1" t="s">
        <v>23</v>
      </c>
      <c r="F30" s="1" t="s">
        <v>51</v>
      </c>
      <c r="G30" s="1">
        <v>359</v>
      </c>
      <c r="H30" s="1">
        <v>175</v>
      </c>
      <c r="I30" s="1">
        <v>184</v>
      </c>
      <c r="J30" s="1">
        <v>357</v>
      </c>
      <c r="K30" s="1">
        <v>10</v>
      </c>
      <c r="L30" s="1">
        <v>347</v>
      </c>
      <c r="M30" s="1">
        <v>0</v>
      </c>
      <c r="N30" s="1">
        <v>2</v>
      </c>
      <c r="O30" s="1">
        <v>1</v>
      </c>
      <c r="P30" s="1">
        <v>1</v>
      </c>
      <c r="Q30" s="1">
        <v>0</v>
      </c>
      <c r="R30" s="1">
        <v>0</v>
      </c>
      <c r="S30" s="1">
        <v>0</v>
      </c>
      <c r="T30" s="1">
        <v>44</v>
      </c>
      <c r="U30" s="1">
        <v>42</v>
      </c>
    </row>
    <row r="31" spans="1:21" ht="12.75" x14ac:dyDescent="0.2">
      <c r="A31" s="2">
        <v>44918.780429375001</v>
      </c>
      <c r="B31" s="1">
        <v>20539471</v>
      </c>
      <c r="C31" s="1" t="s">
        <v>62</v>
      </c>
      <c r="D31" s="1" t="s">
        <v>22</v>
      </c>
      <c r="E31" s="1" t="s">
        <v>23</v>
      </c>
      <c r="F31" s="1" t="s">
        <v>29</v>
      </c>
      <c r="G31" s="1">
        <v>131</v>
      </c>
      <c r="H31" s="1">
        <v>74</v>
      </c>
      <c r="I31" s="1">
        <v>57</v>
      </c>
      <c r="J31" s="1">
        <v>56</v>
      </c>
      <c r="K31" s="1">
        <v>1</v>
      </c>
      <c r="L31" s="1">
        <v>49</v>
      </c>
      <c r="M31" s="1">
        <v>6</v>
      </c>
      <c r="N31" s="1">
        <v>75</v>
      </c>
      <c r="O31" s="1">
        <v>0</v>
      </c>
      <c r="P31" s="1">
        <v>72</v>
      </c>
      <c r="Q31" s="1">
        <v>3</v>
      </c>
      <c r="R31" s="1">
        <v>0</v>
      </c>
      <c r="S31" s="1"/>
      <c r="T31" s="1">
        <v>21</v>
      </c>
      <c r="U31" s="1">
        <v>7</v>
      </c>
    </row>
    <row r="32" spans="1:21" ht="12.75" x14ac:dyDescent="0.2">
      <c r="A32" s="2">
        <v>44909.461319699076</v>
      </c>
      <c r="B32" s="1">
        <v>20533909</v>
      </c>
      <c r="C32" s="1" t="s">
        <v>63</v>
      </c>
      <c r="D32" s="1" t="s">
        <v>22</v>
      </c>
      <c r="E32" s="1" t="s">
        <v>26</v>
      </c>
      <c r="F32" s="1" t="s">
        <v>51</v>
      </c>
      <c r="G32" s="1">
        <v>430</v>
      </c>
      <c r="H32" s="1">
        <v>225</v>
      </c>
      <c r="I32" s="1">
        <v>205</v>
      </c>
      <c r="J32" s="1">
        <v>357</v>
      </c>
      <c r="K32" s="1">
        <v>12</v>
      </c>
      <c r="L32" s="1">
        <v>343</v>
      </c>
      <c r="M32" s="1">
        <v>2</v>
      </c>
      <c r="N32" s="1">
        <v>73</v>
      </c>
      <c r="O32" s="1">
        <v>1</v>
      </c>
      <c r="P32" s="1">
        <v>72</v>
      </c>
      <c r="Q32" s="1">
        <v>0</v>
      </c>
      <c r="R32" s="1">
        <v>0</v>
      </c>
      <c r="S32" s="1">
        <v>0</v>
      </c>
      <c r="T32" s="1">
        <v>57</v>
      </c>
      <c r="U32" s="1">
        <v>57</v>
      </c>
    </row>
    <row r="33" spans="1:21" ht="12.75" x14ac:dyDescent="0.2">
      <c r="A33" s="2">
        <v>44909.420953078705</v>
      </c>
      <c r="B33" s="1">
        <v>60720779</v>
      </c>
      <c r="C33" s="1" t="s">
        <v>64</v>
      </c>
      <c r="D33" s="1" t="s">
        <v>33</v>
      </c>
      <c r="E33" s="1" t="s">
        <v>26</v>
      </c>
      <c r="F33" s="1" t="s">
        <v>51</v>
      </c>
      <c r="G33" s="1">
        <v>51</v>
      </c>
      <c r="H33" s="1">
        <v>34</v>
      </c>
      <c r="I33" s="1">
        <v>17</v>
      </c>
      <c r="J33" s="1">
        <v>48</v>
      </c>
      <c r="K33" s="1">
        <v>1</v>
      </c>
      <c r="L33" s="1">
        <v>48</v>
      </c>
      <c r="M33" s="1">
        <v>2</v>
      </c>
      <c r="N33" s="1">
        <v>0</v>
      </c>
      <c r="O33" s="1">
        <v>2</v>
      </c>
      <c r="P33" s="1">
        <v>2</v>
      </c>
      <c r="Q33" s="1">
        <v>0</v>
      </c>
      <c r="R33" s="1">
        <v>0</v>
      </c>
      <c r="S33" s="1">
        <v>0</v>
      </c>
      <c r="T33" s="1">
        <v>7</v>
      </c>
      <c r="U33" s="1" t="s">
        <v>65</v>
      </c>
    </row>
    <row r="34" spans="1:21" ht="12.75" x14ac:dyDescent="0.2">
      <c r="A34" s="2">
        <v>44918.727453356478</v>
      </c>
      <c r="B34" s="1">
        <v>20539410</v>
      </c>
      <c r="C34" s="1" t="s">
        <v>66</v>
      </c>
      <c r="D34" s="1" t="s">
        <v>22</v>
      </c>
      <c r="E34" s="1" t="s">
        <v>26</v>
      </c>
      <c r="F34" s="1" t="s">
        <v>27</v>
      </c>
      <c r="G34" s="1">
        <v>645</v>
      </c>
      <c r="H34" s="1">
        <v>365</v>
      </c>
      <c r="I34" s="1">
        <v>280</v>
      </c>
      <c r="J34" s="1">
        <v>645</v>
      </c>
      <c r="K34" s="1">
        <v>39</v>
      </c>
      <c r="L34" s="1">
        <v>604</v>
      </c>
      <c r="M34" s="1">
        <v>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104</v>
      </c>
      <c r="U34" s="1">
        <v>2</v>
      </c>
    </row>
    <row r="35" spans="1:21" ht="12.75" x14ac:dyDescent="0.2">
      <c r="A35" s="2">
        <v>44909.419795578702</v>
      </c>
      <c r="B35" s="1">
        <v>20534083</v>
      </c>
      <c r="C35" s="1" t="s">
        <v>67</v>
      </c>
      <c r="D35" s="1" t="s">
        <v>22</v>
      </c>
      <c r="E35" s="1" t="s">
        <v>23</v>
      </c>
      <c r="F35" s="1" t="s">
        <v>24</v>
      </c>
      <c r="G35" s="1">
        <v>468</v>
      </c>
      <c r="H35" s="1">
        <v>256</v>
      </c>
      <c r="I35" s="1">
        <v>212</v>
      </c>
      <c r="J35" s="1">
        <v>457</v>
      </c>
      <c r="K35" s="1">
        <v>3</v>
      </c>
      <c r="L35" s="1">
        <v>453</v>
      </c>
      <c r="M35" s="1">
        <v>1</v>
      </c>
      <c r="N35" s="1">
        <v>11</v>
      </c>
      <c r="O35" s="1">
        <v>0</v>
      </c>
      <c r="P35" s="1">
        <v>11</v>
      </c>
      <c r="Q35" s="1">
        <v>0</v>
      </c>
      <c r="R35" s="1">
        <v>0</v>
      </c>
      <c r="T35" s="1">
        <v>82</v>
      </c>
      <c r="U35" s="1">
        <v>80</v>
      </c>
    </row>
    <row r="36" spans="1:21" ht="12.75" x14ac:dyDescent="0.2">
      <c r="A36" s="2">
        <v>44918.719873032409</v>
      </c>
      <c r="B36" s="1">
        <v>20533710</v>
      </c>
      <c r="C36" s="1" t="s">
        <v>68</v>
      </c>
      <c r="D36" s="1" t="s">
        <v>22</v>
      </c>
      <c r="E36" s="1" t="s">
        <v>23</v>
      </c>
      <c r="F36" s="1" t="s">
        <v>29</v>
      </c>
      <c r="G36" s="1">
        <v>170</v>
      </c>
      <c r="H36" s="1">
        <v>85</v>
      </c>
      <c r="I36" s="1">
        <v>85</v>
      </c>
      <c r="J36" s="1">
        <v>168</v>
      </c>
      <c r="K36" s="1">
        <v>0</v>
      </c>
      <c r="L36" s="1">
        <v>167</v>
      </c>
      <c r="M36" s="1">
        <v>1</v>
      </c>
      <c r="N36" s="1">
        <v>2</v>
      </c>
      <c r="O36" s="1">
        <v>0</v>
      </c>
      <c r="P36" s="1">
        <v>0</v>
      </c>
      <c r="Q36" s="1">
        <v>2</v>
      </c>
      <c r="R36" s="1">
        <v>0</v>
      </c>
      <c r="S36" s="1">
        <v>0</v>
      </c>
      <c r="T36" s="1">
        <v>28</v>
      </c>
      <c r="U36" s="1">
        <v>27</v>
      </c>
    </row>
    <row r="37" spans="1:21" ht="12.75" x14ac:dyDescent="0.2">
      <c r="A37" s="2">
        <v>44907.7263159375</v>
      </c>
      <c r="B37" s="1">
        <v>60720774</v>
      </c>
      <c r="C37" s="1" t="s">
        <v>69</v>
      </c>
      <c r="D37" s="1" t="s">
        <v>33</v>
      </c>
      <c r="E37" s="1" t="s">
        <v>26</v>
      </c>
      <c r="F37" s="1" t="s">
        <v>29</v>
      </c>
      <c r="G37" s="1">
        <v>55</v>
      </c>
      <c r="H37" s="1">
        <v>28</v>
      </c>
      <c r="I37" s="1">
        <v>27</v>
      </c>
      <c r="J37" s="1">
        <v>55</v>
      </c>
      <c r="K37" s="1">
        <v>1</v>
      </c>
      <c r="L37" s="1">
        <v>38</v>
      </c>
      <c r="M37" s="1">
        <v>6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/>
      <c r="U37" s="1"/>
    </row>
    <row r="38" spans="1:21" ht="12.75" x14ac:dyDescent="0.2">
      <c r="A38" s="2">
        <v>44909.501685798612</v>
      </c>
      <c r="B38" s="1">
        <v>20534034</v>
      </c>
      <c r="C38" s="1" t="s">
        <v>70</v>
      </c>
      <c r="D38" s="1" t="s">
        <v>22</v>
      </c>
      <c r="E38" s="1" t="s">
        <v>23</v>
      </c>
      <c r="F38" s="1" t="s">
        <v>29</v>
      </c>
      <c r="G38" s="1">
        <v>242</v>
      </c>
      <c r="H38" s="1">
        <v>128</v>
      </c>
      <c r="I38" s="1">
        <v>114</v>
      </c>
      <c r="J38" s="1">
        <v>190</v>
      </c>
      <c r="K38" s="1">
        <v>15</v>
      </c>
      <c r="L38" s="1">
        <v>157</v>
      </c>
      <c r="M38" s="1">
        <v>18</v>
      </c>
      <c r="N38" s="1">
        <v>52</v>
      </c>
      <c r="O38" s="1">
        <v>0</v>
      </c>
      <c r="P38" s="1">
        <v>51</v>
      </c>
      <c r="Q38" s="1">
        <v>1</v>
      </c>
      <c r="R38" s="1">
        <v>0</v>
      </c>
      <c r="S38" s="1" t="s">
        <v>37</v>
      </c>
      <c r="T38" s="1">
        <v>28</v>
      </c>
      <c r="U38" s="1">
        <v>27</v>
      </c>
    </row>
    <row r="39" spans="1:21" ht="12.75" x14ac:dyDescent="0.2">
      <c r="A39" s="2">
        <v>44909.431027395833</v>
      </c>
      <c r="B39" s="1">
        <v>20533866</v>
      </c>
      <c r="C39" s="1" t="s">
        <v>71</v>
      </c>
      <c r="D39" s="1" t="s">
        <v>22</v>
      </c>
      <c r="E39" s="1" t="s">
        <v>26</v>
      </c>
      <c r="F39" s="1" t="s">
        <v>51</v>
      </c>
      <c r="G39" s="1">
        <v>34</v>
      </c>
      <c r="H39" s="1">
        <v>13</v>
      </c>
      <c r="I39" s="1">
        <v>21</v>
      </c>
      <c r="J39" s="1">
        <v>31</v>
      </c>
      <c r="K39" s="1">
        <v>0</v>
      </c>
      <c r="L39" s="1">
        <v>28</v>
      </c>
      <c r="M39" s="1">
        <v>3</v>
      </c>
      <c r="N39" s="1">
        <v>3</v>
      </c>
      <c r="O39" s="1">
        <v>0</v>
      </c>
      <c r="P39" s="1">
        <v>3</v>
      </c>
      <c r="Q39" s="1">
        <v>0</v>
      </c>
      <c r="R39" s="1">
        <v>0</v>
      </c>
      <c r="S39" s="1">
        <v>0</v>
      </c>
      <c r="T39" s="1">
        <v>3</v>
      </c>
      <c r="U39" s="1">
        <v>3</v>
      </c>
    </row>
    <row r="40" spans="1:21" ht="12.75" x14ac:dyDescent="0.2">
      <c r="A40" s="2">
        <v>44909.462209259262</v>
      </c>
      <c r="B40" s="1">
        <v>20540201</v>
      </c>
      <c r="C40" s="1" t="s">
        <v>72</v>
      </c>
      <c r="D40" s="1" t="s">
        <v>22</v>
      </c>
      <c r="E40" s="1" t="s">
        <v>23</v>
      </c>
      <c r="F40" s="1" t="s">
        <v>29</v>
      </c>
      <c r="G40" s="1">
        <v>162</v>
      </c>
      <c r="H40" s="1">
        <v>84</v>
      </c>
      <c r="I40" s="1">
        <v>78</v>
      </c>
      <c r="J40" s="1">
        <v>162</v>
      </c>
      <c r="K40" s="1">
        <v>0</v>
      </c>
      <c r="L40" s="1">
        <v>160</v>
      </c>
      <c r="M40" s="1">
        <v>2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 t="s">
        <v>73</v>
      </c>
      <c r="T40" s="1">
        <v>28</v>
      </c>
      <c r="U40" s="1">
        <v>25</v>
      </c>
    </row>
    <row r="41" spans="1:21" ht="12.75" x14ac:dyDescent="0.2">
      <c r="A41" s="2">
        <v>44909.412583032405</v>
      </c>
      <c r="B41" s="1">
        <v>20534043</v>
      </c>
      <c r="C41" s="1" t="s">
        <v>74</v>
      </c>
      <c r="D41" s="1" t="s">
        <v>22</v>
      </c>
      <c r="E41" s="1" t="s">
        <v>23</v>
      </c>
      <c r="F41" s="1" t="s">
        <v>51</v>
      </c>
      <c r="G41" s="1">
        <v>308</v>
      </c>
      <c r="H41" s="1">
        <v>164</v>
      </c>
      <c r="I41" s="1">
        <v>144</v>
      </c>
      <c r="J41" s="1">
        <v>280</v>
      </c>
      <c r="K41" s="1">
        <v>12</v>
      </c>
      <c r="L41" s="1">
        <v>268</v>
      </c>
      <c r="M41" s="1">
        <v>0</v>
      </c>
      <c r="N41" s="1">
        <v>28</v>
      </c>
      <c r="O41" s="1">
        <v>0</v>
      </c>
      <c r="P41" s="1">
        <v>28</v>
      </c>
      <c r="Q41" s="1">
        <v>0</v>
      </c>
      <c r="R41" s="1">
        <v>0</v>
      </c>
      <c r="S41" s="1">
        <v>0</v>
      </c>
      <c r="T41" s="1">
        <v>52</v>
      </c>
      <c r="U41" s="1">
        <v>52</v>
      </c>
    </row>
    <row r="42" spans="1:21" ht="12.75" x14ac:dyDescent="0.2">
      <c r="A42" s="2">
        <v>44917.49076774306</v>
      </c>
      <c r="B42" s="1">
        <v>20534014</v>
      </c>
      <c r="C42" s="1" t="s">
        <v>75</v>
      </c>
      <c r="D42" s="1" t="s">
        <v>22</v>
      </c>
      <c r="E42" s="1" t="s">
        <v>23</v>
      </c>
      <c r="F42" s="1" t="s">
        <v>27</v>
      </c>
      <c r="G42" s="1">
        <v>540</v>
      </c>
      <c r="H42" s="1">
        <v>271</v>
      </c>
      <c r="I42" s="1">
        <v>269</v>
      </c>
      <c r="J42" s="1">
        <v>527</v>
      </c>
      <c r="K42" s="1">
        <v>10</v>
      </c>
      <c r="L42" s="1">
        <v>517</v>
      </c>
      <c r="M42" s="1">
        <v>0</v>
      </c>
      <c r="N42" s="1">
        <v>13</v>
      </c>
      <c r="O42" s="1">
        <v>0</v>
      </c>
      <c r="P42" s="1">
        <v>13</v>
      </c>
      <c r="Q42" s="1">
        <v>0</v>
      </c>
      <c r="R42" s="1">
        <v>0</v>
      </c>
      <c r="S42" s="1">
        <v>0</v>
      </c>
      <c r="T42" s="1">
        <v>85</v>
      </c>
      <c r="U42" s="1">
        <v>85</v>
      </c>
    </row>
    <row r="43" spans="1:21" ht="12.75" x14ac:dyDescent="0.2">
      <c r="A43" s="2">
        <v>44909.441994976849</v>
      </c>
      <c r="B43" s="1">
        <v>60720780</v>
      </c>
      <c r="C43" s="1" t="s">
        <v>76</v>
      </c>
      <c r="D43" s="1" t="s">
        <v>33</v>
      </c>
      <c r="E43" s="1" t="s">
        <v>26</v>
      </c>
      <c r="F43" s="1" t="s">
        <v>51</v>
      </c>
      <c r="G43" s="1">
        <v>496</v>
      </c>
      <c r="H43" s="1">
        <v>261</v>
      </c>
      <c r="I43" s="1">
        <v>235</v>
      </c>
      <c r="J43" s="1">
        <v>337</v>
      </c>
      <c r="K43" s="1">
        <v>26</v>
      </c>
      <c r="L43" s="1">
        <v>311</v>
      </c>
      <c r="M43" s="1">
        <v>0</v>
      </c>
      <c r="N43" s="1">
        <v>159</v>
      </c>
      <c r="O43" s="1">
        <v>9</v>
      </c>
      <c r="P43" s="1">
        <v>150</v>
      </c>
      <c r="Q43" s="1">
        <v>0</v>
      </c>
      <c r="R43" s="1">
        <v>0</v>
      </c>
      <c r="S43" s="1">
        <v>0</v>
      </c>
      <c r="T43" s="1">
        <v>112</v>
      </c>
      <c r="U43" s="1">
        <v>112</v>
      </c>
    </row>
    <row r="44" spans="1:21" ht="12.75" x14ac:dyDescent="0.2">
      <c r="A44" s="2">
        <v>44909.586097430554</v>
      </c>
      <c r="B44" s="1">
        <v>20533682</v>
      </c>
      <c r="C44" s="1" t="s">
        <v>77</v>
      </c>
      <c r="D44" s="1" t="s">
        <v>22</v>
      </c>
      <c r="E44" s="1" t="s">
        <v>23</v>
      </c>
      <c r="F44" s="1" t="s">
        <v>24</v>
      </c>
      <c r="G44" s="1">
        <v>461</v>
      </c>
      <c r="H44" s="1">
        <v>226</v>
      </c>
      <c r="I44" s="1">
        <v>235</v>
      </c>
      <c r="J44" s="1">
        <v>428</v>
      </c>
      <c r="K44" s="1">
        <v>10</v>
      </c>
      <c r="L44" s="1">
        <v>368</v>
      </c>
      <c r="M44" s="1">
        <v>50</v>
      </c>
      <c r="N44" s="1">
        <v>33</v>
      </c>
      <c r="O44" s="1">
        <v>0</v>
      </c>
      <c r="P44" s="1">
        <v>27</v>
      </c>
      <c r="Q44" s="1">
        <v>6</v>
      </c>
      <c r="R44" s="1">
        <v>2</v>
      </c>
      <c r="S44" s="1" t="s">
        <v>78</v>
      </c>
      <c r="T44" s="1">
        <v>81</v>
      </c>
      <c r="U44" s="1">
        <v>79</v>
      </c>
    </row>
    <row r="45" spans="1:21" ht="12.75" x14ac:dyDescent="0.2">
      <c r="A45" s="2">
        <v>44909.421886516204</v>
      </c>
      <c r="B45" s="1">
        <v>20539776</v>
      </c>
      <c r="C45" s="1" t="s">
        <v>79</v>
      </c>
      <c r="D45" s="1" t="s">
        <v>22</v>
      </c>
      <c r="E45" s="1" t="s">
        <v>23</v>
      </c>
      <c r="F45" s="1" t="s">
        <v>29</v>
      </c>
      <c r="G45" s="1">
        <v>436</v>
      </c>
      <c r="H45" s="1">
        <v>222</v>
      </c>
      <c r="I45" s="1">
        <v>214</v>
      </c>
      <c r="J45" s="1">
        <v>390</v>
      </c>
      <c r="K45" s="1">
        <v>6</v>
      </c>
      <c r="L45" s="1">
        <v>383</v>
      </c>
      <c r="M45" s="1">
        <v>1</v>
      </c>
      <c r="N45" s="1">
        <v>46</v>
      </c>
      <c r="O45" s="1">
        <v>2</v>
      </c>
      <c r="P45" s="1">
        <v>44</v>
      </c>
      <c r="Q45" s="1">
        <v>0</v>
      </c>
      <c r="R45" s="1">
        <v>0</v>
      </c>
      <c r="S45" s="1" t="s">
        <v>37</v>
      </c>
      <c r="T45" s="1">
        <v>56</v>
      </c>
      <c r="U45" s="1">
        <v>56</v>
      </c>
    </row>
    <row r="46" spans="1:21" ht="12.75" x14ac:dyDescent="0.2">
      <c r="A46" s="2">
        <v>44909.476887928242</v>
      </c>
      <c r="B46" s="1">
        <v>20554959</v>
      </c>
      <c r="C46" s="1" t="s">
        <v>80</v>
      </c>
      <c r="D46" s="1" t="s">
        <v>22</v>
      </c>
      <c r="E46" s="1" t="s">
        <v>26</v>
      </c>
      <c r="F46" s="1" t="s">
        <v>29</v>
      </c>
      <c r="G46" s="1">
        <v>351</v>
      </c>
      <c r="H46" s="1">
        <v>176</v>
      </c>
      <c r="I46" s="1">
        <v>175</v>
      </c>
      <c r="J46" s="1">
        <v>200</v>
      </c>
      <c r="K46" s="1">
        <v>37</v>
      </c>
      <c r="L46" s="1">
        <v>150</v>
      </c>
      <c r="M46" s="1">
        <v>13</v>
      </c>
      <c r="N46" s="1">
        <v>151</v>
      </c>
      <c r="O46" s="1">
        <v>30</v>
      </c>
      <c r="P46" s="1">
        <v>100</v>
      </c>
      <c r="Q46" s="1">
        <v>21</v>
      </c>
      <c r="R46" s="1">
        <v>0</v>
      </c>
      <c r="T46" s="1">
        <v>67</v>
      </c>
      <c r="U46" s="1">
        <v>67</v>
      </c>
    </row>
    <row r="47" spans="1:21" ht="12.75" x14ac:dyDescent="0.2">
      <c r="A47" s="2">
        <v>44918.72466324074</v>
      </c>
      <c r="B47" s="1">
        <v>20533900</v>
      </c>
      <c r="C47" s="1" t="s">
        <v>81</v>
      </c>
      <c r="D47" s="1" t="s">
        <v>22</v>
      </c>
      <c r="E47" s="1" t="s">
        <v>26</v>
      </c>
      <c r="F47" s="1" t="s">
        <v>27</v>
      </c>
      <c r="G47" s="1">
        <v>549</v>
      </c>
      <c r="H47" s="1">
        <v>301</v>
      </c>
      <c r="I47" s="1">
        <v>248</v>
      </c>
      <c r="J47" s="1">
        <v>399</v>
      </c>
      <c r="K47" s="1">
        <v>89</v>
      </c>
      <c r="L47" s="1">
        <v>278</v>
      </c>
      <c r="M47" s="1">
        <v>32</v>
      </c>
      <c r="N47" s="1">
        <v>150</v>
      </c>
      <c r="O47" s="1">
        <v>4</v>
      </c>
      <c r="P47" s="1">
        <v>125</v>
      </c>
      <c r="Q47" s="1">
        <v>21</v>
      </c>
      <c r="R47" s="1">
        <v>0</v>
      </c>
      <c r="T47" s="1">
        <v>95</v>
      </c>
      <c r="U47" s="1">
        <v>95</v>
      </c>
    </row>
    <row r="48" spans="1:21" ht="12.75" x14ac:dyDescent="0.2">
      <c r="A48" s="2">
        <v>44917.530554467594</v>
      </c>
      <c r="B48" s="1">
        <v>20534062</v>
      </c>
      <c r="C48" s="1" t="s">
        <v>82</v>
      </c>
      <c r="D48" s="1" t="s">
        <v>22</v>
      </c>
      <c r="E48" s="1" t="s">
        <v>26</v>
      </c>
      <c r="F48" s="1" t="s">
        <v>24</v>
      </c>
      <c r="G48" s="1">
        <v>200</v>
      </c>
      <c r="H48" s="1">
        <v>91</v>
      </c>
      <c r="I48" s="1">
        <v>109</v>
      </c>
      <c r="J48" s="1">
        <v>150</v>
      </c>
      <c r="K48" s="1">
        <v>9</v>
      </c>
      <c r="L48" s="1">
        <v>141</v>
      </c>
      <c r="M48" s="1">
        <v>0</v>
      </c>
      <c r="N48" s="1">
        <v>50</v>
      </c>
      <c r="O48" s="1">
        <v>3</v>
      </c>
      <c r="P48" s="1">
        <v>47</v>
      </c>
      <c r="Q48" s="1">
        <v>0</v>
      </c>
      <c r="R48" s="1">
        <v>0</v>
      </c>
      <c r="T48" s="1">
        <v>30</v>
      </c>
      <c r="U48" s="1">
        <v>30</v>
      </c>
    </row>
    <row r="49" spans="1:21" ht="12.75" x14ac:dyDescent="0.2">
      <c r="A49" s="2">
        <v>44904.55615123843</v>
      </c>
      <c r="B49" s="1">
        <v>60720788</v>
      </c>
      <c r="C49" s="1" t="s">
        <v>83</v>
      </c>
      <c r="D49" s="1" t="s">
        <v>33</v>
      </c>
      <c r="E49" s="1" t="s">
        <v>26</v>
      </c>
      <c r="F49" s="1" t="s">
        <v>24</v>
      </c>
      <c r="G49" s="1">
        <v>134</v>
      </c>
      <c r="H49" s="1">
        <v>73</v>
      </c>
      <c r="I49" s="1">
        <v>61</v>
      </c>
      <c r="J49" s="1">
        <v>122</v>
      </c>
      <c r="K49" s="1">
        <v>0</v>
      </c>
      <c r="L49" s="1">
        <v>129</v>
      </c>
      <c r="M49" s="1">
        <v>7</v>
      </c>
      <c r="N49" s="1">
        <v>5</v>
      </c>
      <c r="O49" s="1">
        <v>0</v>
      </c>
      <c r="P49" s="1">
        <v>5</v>
      </c>
      <c r="Q49" s="1">
        <v>0</v>
      </c>
      <c r="R49" s="1">
        <v>0</v>
      </c>
      <c r="S49" s="1">
        <v>0</v>
      </c>
      <c r="T49" s="1"/>
      <c r="U49" s="1"/>
    </row>
    <row r="50" spans="1:21" ht="12.75" x14ac:dyDescent="0.2">
      <c r="A50" s="2">
        <v>44904.568142465279</v>
      </c>
      <c r="B50" s="1">
        <v>60720782</v>
      </c>
      <c r="C50" s="1" t="s">
        <v>84</v>
      </c>
      <c r="D50" s="1" t="s">
        <v>33</v>
      </c>
      <c r="E50" s="1" t="s">
        <v>26</v>
      </c>
      <c r="F50" s="1" t="s">
        <v>27</v>
      </c>
      <c r="G50" s="1">
        <v>295</v>
      </c>
      <c r="H50" s="1">
        <v>167</v>
      </c>
      <c r="I50" s="1">
        <v>127</v>
      </c>
      <c r="J50" s="1">
        <v>294</v>
      </c>
      <c r="K50" s="1">
        <v>10</v>
      </c>
      <c r="L50" s="1">
        <v>284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/>
      <c r="U50" s="1"/>
    </row>
    <row r="51" spans="1:21" ht="12.75" x14ac:dyDescent="0.2">
      <c r="A51" s="2">
        <v>44917.730988518517</v>
      </c>
      <c r="B51" s="1">
        <v>20533705</v>
      </c>
      <c r="C51" s="1" t="s">
        <v>85</v>
      </c>
      <c r="D51" s="1" t="s">
        <v>22</v>
      </c>
      <c r="E51" s="1" t="s">
        <v>23</v>
      </c>
      <c r="F51" s="1" t="s">
        <v>27</v>
      </c>
      <c r="G51" s="1">
        <v>488</v>
      </c>
      <c r="H51" s="1">
        <v>241</v>
      </c>
      <c r="I51" s="1">
        <v>247</v>
      </c>
      <c r="J51" s="1">
        <v>455</v>
      </c>
      <c r="K51" s="1">
        <v>6</v>
      </c>
      <c r="L51" s="1">
        <v>405</v>
      </c>
      <c r="M51" s="1">
        <v>44</v>
      </c>
      <c r="N51" s="1">
        <v>33</v>
      </c>
      <c r="O51" s="1">
        <v>1</v>
      </c>
      <c r="P51" s="1">
        <v>31</v>
      </c>
      <c r="Q51" s="1">
        <v>1</v>
      </c>
      <c r="R51" s="1">
        <v>0</v>
      </c>
      <c r="T51" s="1">
        <v>84</v>
      </c>
      <c r="U51" s="1">
        <v>84</v>
      </c>
    </row>
    <row r="52" spans="1:21" ht="12.75" x14ac:dyDescent="0.2">
      <c r="A52" s="2">
        <v>44909.603995659723</v>
      </c>
      <c r="B52" s="1">
        <v>20533869</v>
      </c>
      <c r="C52" s="1" t="s">
        <v>86</v>
      </c>
      <c r="D52" s="1" t="s">
        <v>22</v>
      </c>
      <c r="E52" s="1" t="s">
        <v>26</v>
      </c>
      <c r="F52" s="1" t="s">
        <v>51</v>
      </c>
      <c r="G52" s="1">
        <v>502</v>
      </c>
      <c r="H52" s="1">
        <v>260</v>
      </c>
      <c r="I52" s="1">
        <v>242</v>
      </c>
      <c r="J52" s="1">
        <v>378</v>
      </c>
      <c r="K52" s="1">
        <v>37</v>
      </c>
      <c r="L52" s="1">
        <v>339</v>
      </c>
      <c r="M52" s="1">
        <v>2</v>
      </c>
      <c r="N52" s="1">
        <v>124</v>
      </c>
      <c r="O52" s="1">
        <v>15</v>
      </c>
      <c r="P52" s="1">
        <v>109</v>
      </c>
      <c r="Q52" s="1">
        <v>0</v>
      </c>
      <c r="R52" s="1">
        <v>0</v>
      </c>
      <c r="S52" s="1" t="s">
        <v>37</v>
      </c>
      <c r="T52" s="1">
        <v>98</v>
      </c>
      <c r="U52" s="1">
        <v>97</v>
      </c>
    </row>
    <row r="53" spans="1:21" ht="12.75" x14ac:dyDescent="0.2">
      <c r="A53" s="2">
        <v>44909.426073935188</v>
      </c>
      <c r="B53" s="1">
        <v>20539447</v>
      </c>
      <c r="C53" s="1" t="s">
        <v>87</v>
      </c>
      <c r="D53" s="1" t="s">
        <v>22</v>
      </c>
      <c r="E53" s="1" t="s">
        <v>23</v>
      </c>
      <c r="F53" s="1" t="s">
        <v>29</v>
      </c>
      <c r="G53" s="1">
        <v>65</v>
      </c>
      <c r="H53" s="1">
        <v>40</v>
      </c>
      <c r="I53" s="1">
        <v>25</v>
      </c>
      <c r="J53" s="1">
        <v>45</v>
      </c>
      <c r="K53" s="1">
        <v>1</v>
      </c>
      <c r="L53" s="1">
        <v>44</v>
      </c>
      <c r="M53" s="1">
        <v>0</v>
      </c>
      <c r="N53" s="1">
        <v>20</v>
      </c>
      <c r="O53" s="1">
        <v>1</v>
      </c>
      <c r="P53" s="1">
        <v>19</v>
      </c>
      <c r="Q53" s="1">
        <v>0</v>
      </c>
      <c r="R53" s="1">
        <v>0</v>
      </c>
      <c r="S53" s="1">
        <v>0</v>
      </c>
      <c r="T53" s="1">
        <v>11</v>
      </c>
      <c r="U53" s="1">
        <v>6</v>
      </c>
    </row>
    <row r="54" spans="1:21" ht="12.75" x14ac:dyDescent="0.2">
      <c r="A54" s="2">
        <v>44909.4172296412</v>
      </c>
      <c r="B54" s="1">
        <v>20534002</v>
      </c>
      <c r="C54" s="1" t="s">
        <v>88</v>
      </c>
      <c r="D54" s="1" t="s">
        <v>22</v>
      </c>
      <c r="E54" s="1" t="s">
        <v>23</v>
      </c>
      <c r="F54" s="1" t="s">
        <v>24</v>
      </c>
      <c r="G54" s="1">
        <v>174</v>
      </c>
      <c r="H54" s="1">
        <v>93</v>
      </c>
      <c r="I54" s="1">
        <v>81</v>
      </c>
      <c r="J54" s="1">
        <v>144</v>
      </c>
      <c r="K54" s="1">
        <v>0</v>
      </c>
      <c r="L54" s="1">
        <v>144</v>
      </c>
      <c r="M54" s="1">
        <v>0</v>
      </c>
      <c r="N54" s="1">
        <v>30</v>
      </c>
      <c r="O54" s="1">
        <v>0</v>
      </c>
      <c r="P54" s="1">
        <v>30</v>
      </c>
      <c r="Q54" s="1">
        <v>0</v>
      </c>
      <c r="R54" s="1">
        <v>0</v>
      </c>
      <c r="S54" s="1">
        <v>0</v>
      </c>
      <c r="T54" s="1">
        <v>28</v>
      </c>
      <c r="U54" s="1">
        <v>28</v>
      </c>
    </row>
    <row r="55" spans="1:21" ht="12.75" x14ac:dyDescent="0.2">
      <c r="A55" s="2">
        <v>44909.445635821758</v>
      </c>
      <c r="B55" s="1">
        <v>20539446</v>
      </c>
      <c r="C55" s="1" t="s">
        <v>89</v>
      </c>
      <c r="D55" s="1" t="s">
        <v>22</v>
      </c>
      <c r="E55" s="1" t="s">
        <v>23</v>
      </c>
      <c r="F55" s="1" t="s">
        <v>29</v>
      </c>
      <c r="G55" s="1">
        <v>183</v>
      </c>
      <c r="H55" s="1">
        <v>95</v>
      </c>
      <c r="I55" s="1">
        <v>88</v>
      </c>
      <c r="J55" s="1">
        <v>145</v>
      </c>
      <c r="K55" s="1">
        <v>2</v>
      </c>
      <c r="L55" s="1">
        <v>141</v>
      </c>
      <c r="M55" s="1">
        <v>2</v>
      </c>
      <c r="N55" s="1">
        <v>38</v>
      </c>
      <c r="O55" s="1">
        <v>0</v>
      </c>
      <c r="P55" s="1">
        <v>38</v>
      </c>
      <c r="Q55" s="1">
        <v>0</v>
      </c>
      <c r="R55" s="1">
        <v>0</v>
      </c>
      <c r="S55" s="1" t="s">
        <v>37</v>
      </c>
      <c r="T55" s="1">
        <v>28</v>
      </c>
      <c r="U55" s="1">
        <v>20</v>
      </c>
    </row>
    <row r="56" spans="1:21" ht="12.75" x14ac:dyDescent="0.2">
      <c r="A56" s="2">
        <v>44905.264972164354</v>
      </c>
      <c r="B56" s="1">
        <v>69927705</v>
      </c>
      <c r="C56" s="1" t="s">
        <v>90</v>
      </c>
      <c r="D56" s="1" t="s">
        <v>33</v>
      </c>
      <c r="E56" s="1" t="s">
        <v>26</v>
      </c>
      <c r="F56" s="1" t="s">
        <v>29</v>
      </c>
      <c r="G56" s="1">
        <v>66</v>
      </c>
      <c r="H56" s="1">
        <v>39</v>
      </c>
      <c r="I56" s="1">
        <v>27</v>
      </c>
      <c r="J56" s="1">
        <v>54</v>
      </c>
      <c r="K56" s="1">
        <v>20</v>
      </c>
      <c r="L56" s="1">
        <v>44</v>
      </c>
      <c r="M56" s="1">
        <v>1</v>
      </c>
      <c r="N56" s="1">
        <v>12</v>
      </c>
      <c r="O56" s="1">
        <v>2</v>
      </c>
      <c r="P56" s="1">
        <v>10</v>
      </c>
      <c r="Q56" s="1">
        <v>0</v>
      </c>
      <c r="R56" s="1">
        <v>0</v>
      </c>
      <c r="S56" s="1" t="s">
        <v>37</v>
      </c>
      <c r="T56" s="1"/>
      <c r="U56" s="1"/>
    </row>
    <row r="57" spans="1:21" ht="12.75" x14ac:dyDescent="0.2">
      <c r="A57" s="2">
        <v>44905.306707592594</v>
      </c>
      <c r="B57" s="1">
        <v>60720772</v>
      </c>
      <c r="C57" s="1" t="s">
        <v>91</v>
      </c>
      <c r="D57" s="1" t="s">
        <v>33</v>
      </c>
      <c r="E57" s="1" t="s">
        <v>26</v>
      </c>
      <c r="F57" s="1" t="s">
        <v>29</v>
      </c>
      <c r="G57" s="1">
        <v>43</v>
      </c>
      <c r="H57" s="1">
        <v>25</v>
      </c>
      <c r="I57" s="1">
        <v>18</v>
      </c>
      <c r="J57" s="1">
        <v>40</v>
      </c>
      <c r="K57" s="1">
        <v>1</v>
      </c>
      <c r="L57" s="1">
        <v>39</v>
      </c>
      <c r="M57" s="1">
        <v>2</v>
      </c>
      <c r="N57" s="1">
        <v>3</v>
      </c>
      <c r="O57" s="1">
        <v>0</v>
      </c>
      <c r="P57" s="1">
        <v>3</v>
      </c>
      <c r="Q57" s="1">
        <v>0</v>
      </c>
      <c r="R57" s="1">
        <v>0</v>
      </c>
      <c r="S57" s="1">
        <v>0</v>
      </c>
      <c r="T57" s="1"/>
      <c r="U57" s="1"/>
    </row>
    <row r="58" spans="1:21" ht="12.75" x14ac:dyDescent="0.2">
      <c r="A58" s="2">
        <v>44905.375501296294</v>
      </c>
      <c r="B58" s="1">
        <v>60720756</v>
      </c>
      <c r="C58" s="1" t="s">
        <v>92</v>
      </c>
      <c r="D58" s="1" t="s">
        <v>33</v>
      </c>
      <c r="E58" s="1" t="s">
        <v>26</v>
      </c>
      <c r="F58" s="1" t="s">
        <v>29</v>
      </c>
      <c r="G58" s="1">
        <v>320</v>
      </c>
      <c r="H58" s="1">
        <v>159</v>
      </c>
      <c r="I58" s="1">
        <v>161</v>
      </c>
      <c r="J58" s="1">
        <v>320</v>
      </c>
      <c r="K58" s="1">
        <v>7</v>
      </c>
      <c r="L58" s="1">
        <v>312</v>
      </c>
      <c r="M58" s="1">
        <v>1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/>
      <c r="U58" s="1"/>
    </row>
    <row r="59" spans="1:21" ht="12.75" x14ac:dyDescent="0.2">
      <c r="A59" s="2"/>
      <c r="J59" s="1"/>
      <c r="N59" s="1"/>
    </row>
    <row r="60" spans="1:21" ht="12.75" x14ac:dyDescent="0.2">
      <c r="A60" s="2">
        <v>44909.48560861111</v>
      </c>
      <c r="B60" s="1">
        <v>20540193</v>
      </c>
      <c r="C60" s="1" t="s">
        <v>93</v>
      </c>
      <c r="D60" s="1" t="s">
        <v>22</v>
      </c>
      <c r="E60" s="1" t="s">
        <v>23</v>
      </c>
      <c r="F60" s="1" t="s">
        <v>29</v>
      </c>
      <c r="G60" s="1">
        <v>280</v>
      </c>
      <c r="H60" s="1">
        <v>134</v>
      </c>
      <c r="I60" s="1">
        <v>146</v>
      </c>
      <c r="J60" s="1">
        <v>280</v>
      </c>
      <c r="K60" s="1">
        <v>0</v>
      </c>
      <c r="L60" s="1">
        <v>278</v>
      </c>
      <c r="M60" s="1">
        <v>2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56</v>
      </c>
      <c r="U60" s="1">
        <v>56</v>
      </c>
    </row>
    <row r="61" spans="1:21" ht="12.75" x14ac:dyDescent="0.2">
      <c r="A61" s="2">
        <v>44905.445759201393</v>
      </c>
      <c r="B61" s="1">
        <v>60720754</v>
      </c>
      <c r="C61" s="1" t="s">
        <v>94</v>
      </c>
      <c r="D61" s="1" t="s">
        <v>33</v>
      </c>
      <c r="E61" s="1" t="s">
        <v>26</v>
      </c>
      <c r="F61" s="1" t="s">
        <v>34</v>
      </c>
      <c r="G61" s="1">
        <v>344</v>
      </c>
      <c r="H61" s="1">
        <v>172</v>
      </c>
      <c r="I61" s="1">
        <v>172</v>
      </c>
      <c r="J61" s="1">
        <v>338</v>
      </c>
      <c r="K61" s="1">
        <v>0</v>
      </c>
      <c r="L61" s="1">
        <v>331</v>
      </c>
      <c r="M61" s="1">
        <v>7</v>
      </c>
      <c r="N61" s="1">
        <v>6</v>
      </c>
      <c r="O61" s="1">
        <v>0</v>
      </c>
      <c r="P61" s="1">
        <v>4</v>
      </c>
      <c r="Q61" s="1">
        <v>2</v>
      </c>
      <c r="R61" s="1">
        <v>0</v>
      </c>
      <c r="S61" s="1">
        <v>0</v>
      </c>
      <c r="T61" s="1"/>
      <c r="U61" s="1"/>
    </row>
    <row r="62" spans="1:21" ht="12.75" x14ac:dyDescent="0.2">
      <c r="A62" s="2">
        <v>44915.363440925925</v>
      </c>
      <c r="B62" s="1">
        <v>20533917</v>
      </c>
      <c r="C62" s="1" t="s">
        <v>95</v>
      </c>
      <c r="D62" s="1" t="s">
        <v>22</v>
      </c>
      <c r="E62" s="1" t="s">
        <v>26</v>
      </c>
      <c r="F62" s="1" t="s">
        <v>51</v>
      </c>
      <c r="G62" s="1">
        <v>451</v>
      </c>
      <c r="H62" s="1">
        <v>214</v>
      </c>
      <c r="I62" s="1">
        <v>237</v>
      </c>
      <c r="J62" s="1">
        <v>353</v>
      </c>
      <c r="K62" s="1">
        <v>8</v>
      </c>
      <c r="L62" s="1">
        <v>345</v>
      </c>
      <c r="M62" s="1">
        <v>0</v>
      </c>
      <c r="N62" s="1">
        <v>98</v>
      </c>
      <c r="O62" s="1">
        <v>8</v>
      </c>
      <c r="P62" s="1">
        <v>90</v>
      </c>
      <c r="Q62" s="1">
        <v>0</v>
      </c>
      <c r="R62" s="1">
        <v>0</v>
      </c>
      <c r="S62" s="1">
        <v>0</v>
      </c>
      <c r="T62" s="1">
        <v>72</v>
      </c>
      <c r="U62" s="1">
        <v>69</v>
      </c>
    </row>
    <row r="63" spans="1:21" ht="12.75" x14ac:dyDescent="0.2">
      <c r="A63" s="2">
        <v>44921.386956863425</v>
      </c>
      <c r="B63" s="1">
        <v>20533709</v>
      </c>
      <c r="C63" s="1" t="s">
        <v>96</v>
      </c>
      <c r="D63" s="1" t="s">
        <v>22</v>
      </c>
      <c r="E63" s="1" t="s">
        <v>23</v>
      </c>
      <c r="F63" s="1" t="s">
        <v>27</v>
      </c>
      <c r="G63" s="1">
        <v>207</v>
      </c>
      <c r="H63" s="1">
        <v>88</v>
      </c>
      <c r="I63" s="1">
        <v>119</v>
      </c>
      <c r="J63" s="1">
        <v>180</v>
      </c>
      <c r="K63" s="1">
        <v>3</v>
      </c>
      <c r="L63" s="1">
        <v>163</v>
      </c>
      <c r="M63" s="1">
        <v>14</v>
      </c>
      <c r="N63" s="1">
        <v>27</v>
      </c>
      <c r="O63" s="1">
        <v>2</v>
      </c>
      <c r="P63" s="1">
        <v>24</v>
      </c>
      <c r="Q63" s="1">
        <v>1</v>
      </c>
      <c r="R63" s="1">
        <v>0</v>
      </c>
      <c r="S63" s="1" t="s">
        <v>97</v>
      </c>
      <c r="T63" s="1">
        <v>32</v>
      </c>
      <c r="U63" s="1">
        <v>32</v>
      </c>
    </row>
    <row r="64" spans="1:21" ht="12.75" x14ac:dyDescent="0.2">
      <c r="A64" s="2">
        <v>44910.560236354169</v>
      </c>
      <c r="B64" s="1">
        <v>20533674</v>
      </c>
      <c r="C64" s="1" t="s">
        <v>98</v>
      </c>
      <c r="D64" s="1" t="s">
        <v>22</v>
      </c>
      <c r="E64" s="1" t="s">
        <v>23</v>
      </c>
      <c r="F64" s="1" t="s">
        <v>34</v>
      </c>
      <c r="G64" s="1">
        <v>130</v>
      </c>
      <c r="H64" s="1">
        <v>58</v>
      </c>
      <c r="I64" s="1">
        <v>72</v>
      </c>
      <c r="J64" s="1">
        <v>109</v>
      </c>
      <c r="K64" s="1">
        <v>1</v>
      </c>
      <c r="L64" s="1">
        <v>106</v>
      </c>
      <c r="M64" s="1">
        <v>2</v>
      </c>
      <c r="N64" s="1">
        <v>21</v>
      </c>
      <c r="O64" s="1">
        <v>0</v>
      </c>
      <c r="P64" s="1">
        <v>21</v>
      </c>
      <c r="Q64" s="1">
        <v>0</v>
      </c>
      <c r="R64" s="1">
        <v>0</v>
      </c>
      <c r="T64" s="1">
        <v>9</v>
      </c>
      <c r="U64" s="1">
        <v>9</v>
      </c>
    </row>
    <row r="65" spans="1:21" ht="12.75" x14ac:dyDescent="0.2">
      <c r="A65" s="2">
        <v>44906.977505879629</v>
      </c>
      <c r="B65" s="1">
        <v>60720763</v>
      </c>
      <c r="C65" s="1" t="s">
        <v>99</v>
      </c>
      <c r="D65" s="1" t="s">
        <v>33</v>
      </c>
      <c r="E65" s="1" t="s">
        <v>26</v>
      </c>
      <c r="F65" s="1" t="s">
        <v>29</v>
      </c>
      <c r="G65" s="1">
        <v>105</v>
      </c>
      <c r="H65" s="1">
        <v>50</v>
      </c>
      <c r="I65" s="1">
        <v>58</v>
      </c>
      <c r="J65" s="1">
        <v>97</v>
      </c>
      <c r="K65" s="1">
        <v>0</v>
      </c>
      <c r="L65" s="1">
        <v>92</v>
      </c>
      <c r="M65" s="1">
        <v>5</v>
      </c>
      <c r="N65" s="1">
        <v>11</v>
      </c>
      <c r="O65" s="1">
        <v>0</v>
      </c>
      <c r="P65" s="1">
        <v>11</v>
      </c>
      <c r="Q65" s="1">
        <v>0</v>
      </c>
      <c r="R65" s="1">
        <v>0</v>
      </c>
    </row>
    <row r="66" spans="1:21" ht="12.75" x14ac:dyDescent="0.2">
      <c r="A66" s="2">
        <v>44909.794518124996</v>
      </c>
      <c r="B66" s="1">
        <v>20533680</v>
      </c>
      <c r="C66" s="1" t="s">
        <v>100</v>
      </c>
      <c r="D66" s="1" t="s">
        <v>22</v>
      </c>
      <c r="E66" s="1" t="s">
        <v>23</v>
      </c>
      <c r="F66" s="1" t="s">
        <v>29</v>
      </c>
      <c r="G66" s="1">
        <v>333</v>
      </c>
      <c r="H66" s="1">
        <v>163</v>
      </c>
      <c r="I66" s="1">
        <v>170</v>
      </c>
      <c r="J66" s="1">
        <v>222</v>
      </c>
      <c r="K66" s="1">
        <v>11</v>
      </c>
      <c r="L66" s="1">
        <v>211</v>
      </c>
      <c r="M66" s="1">
        <v>0</v>
      </c>
      <c r="N66" s="1">
        <v>111</v>
      </c>
      <c r="O66" s="1">
        <v>1</v>
      </c>
      <c r="P66" s="1">
        <v>109</v>
      </c>
      <c r="Q66" s="1">
        <v>1</v>
      </c>
      <c r="R66" s="1">
        <v>0</v>
      </c>
      <c r="S66" s="1">
        <v>0</v>
      </c>
      <c r="T66" s="1">
        <v>55</v>
      </c>
      <c r="U66" s="1">
        <v>54</v>
      </c>
    </row>
    <row r="67" spans="1:21" ht="12.75" x14ac:dyDescent="0.2">
      <c r="A67" s="2"/>
    </row>
    <row r="68" spans="1:21" ht="12.75" x14ac:dyDescent="0.2">
      <c r="A68" s="2">
        <v>44909.443040613427</v>
      </c>
      <c r="B68" s="1">
        <v>20539470</v>
      </c>
      <c r="C68" s="1" t="s">
        <v>101</v>
      </c>
      <c r="D68" s="1" t="s">
        <v>22</v>
      </c>
      <c r="E68" s="1" t="s">
        <v>23</v>
      </c>
      <c r="F68" s="1" t="s">
        <v>29</v>
      </c>
      <c r="G68" s="1">
        <v>190</v>
      </c>
      <c r="H68" s="1">
        <v>93</v>
      </c>
      <c r="I68" s="1">
        <v>97</v>
      </c>
      <c r="J68" s="1">
        <v>183</v>
      </c>
      <c r="K68" s="1">
        <v>1</v>
      </c>
      <c r="L68" s="1">
        <v>151</v>
      </c>
      <c r="M68" s="1">
        <v>31</v>
      </c>
      <c r="N68" s="1">
        <v>7</v>
      </c>
      <c r="O68" s="1">
        <v>0</v>
      </c>
      <c r="P68" s="1">
        <v>6</v>
      </c>
      <c r="Q68" s="1">
        <v>1</v>
      </c>
      <c r="R68" s="1">
        <v>0</v>
      </c>
      <c r="S68" s="1">
        <v>0</v>
      </c>
      <c r="T68" s="1">
        <v>28</v>
      </c>
      <c r="U68" s="1">
        <v>28</v>
      </c>
    </row>
    <row r="69" spans="1:21" ht="12.75" x14ac:dyDescent="0.2">
      <c r="A69" s="2">
        <v>44909.519756504626</v>
      </c>
      <c r="B69" s="1">
        <v>20533672</v>
      </c>
      <c r="C69" s="1" t="s">
        <v>102</v>
      </c>
      <c r="D69" s="1" t="s">
        <v>22</v>
      </c>
      <c r="E69" s="1" t="s">
        <v>23</v>
      </c>
      <c r="F69" s="1" t="s">
        <v>34</v>
      </c>
      <c r="G69" s="1">
        <v>137</v>
      </c>
      <c r="H69" s="1">
        <v>61</v>
      </c>
      <c r="I69" s="1">
        <v>76</v>
      </c>
      <c r="J69" s="1">
        <v>130</v>
      </c>
      <c r="K69" s="1">
        <v>0</v>
      </c>
      <c r="L69" s="1">
        <v>130</v>
      </c>
      <c r="M69" s="1">
        <v>0</v>
      </c>
      <c r="N69" s="1">
        <v>7</v>
      </c>
      <c r="O69" s="1">
        <v>0</v>
      </c>
      <c r="P69" s="1">
        <v>7</v>
      </c>
      <c r="Q69" s="1">
        <v>0</v>
      </c>
      <c r="R69" s="1">
        <v>0</v>
      </c>
      <c r="T69" s="1">
        <v>18</v>
      </c>
      <c r="U69" s="1">
        <v>5</v>
      </c>
    </row>
    <row r="70" spans="1:21" ht="12.75" x14ac:dyDescent="0.2">
      <c r="A70" s="2">
        <v>44910.469685752316</v>
      </c>
      <c r="B70" s="1">
        <v>60720784</v>
      </c>
      <c r="C70" s="1" t="s">
        <v>103</v>
      </c>
      <c r="D70" s="1" t="s">
        <v>33</v>
      </c>
      <c r="E70" s="1" t="s">
        <v>26</v>
      </c>
      <c r="F70" s="1" t="s">
        <v>27</v>
      </c>
      <c r="G70" s="1">
        <v>195</v>
      </c>
      <c r="H70" s="1">
        <v>93</v>
      </c>
      <c r="I70" s="1">
        <v>102</v>
      </c>
      <c r="J70" s="1">
        <v>127</v>
      </c>
      <c r="K70" s="1">
        <v>1</v>
      </c>
      <c r="L70" s="1">
        <v>126</v>
      </c>
      <c r="M70" s="1">
        <v>0</v>
      </c>
      <c r="N70" s="1">
        <v>68</v>
      </c>
      <c r="O70" s="1">
        <v>0</v>
      </c>
      <c r="P70" s="1">
        <v>68</v>
      </c>
      <c r="Q70" s="1">
        <v>0</v>
      </c>
      <c r="R70" s="1">
        <v>0</v>
      </c>
      <c r="T70" s="1">
        <v>31</v>
      </c>
      <c r="U70" s="1">
        <v>28</v>
      </c>
    </row>
    <row r="71" spans="1:21" ht="12.75" x14ac:dyDescent="0.2">
      <c r="A71" s="2">
        <v>44907.36869372685</v>
      </c>
      <c r="B71" s="1">
        <v>60720791</v>
      </c>
      <c r="C71" s="1" t="s">
        <v>104</v>
      </c>
      <c r="D71" s="1" t="s">
        <v>33</v>
      </c>
      <c r="E71" s="1" t="s">
        <v>26</v>
      </c>
      <c r="F71" s="1" t="s">
        <v>24</v>
      </c>
      <c r="G71" s="1">
        <v>54</v>
      </c>
      <c r="H71" s="1">
        <v>25</v>
      </c>
      <c r="I71" s="1">
        <v>29</v>
      </c>
      <c r="J71" s="1">
        <v>53</v>
      </c>
      <c r="K71" s="1">
        <v>0</v>
      </c>
      <c r="L71" s="1">
        <v>51</v>
      </c>
      <c r="M71" s="1">
        <v>2</v>
      </c>
      <c r="N71" s="1">
        <v>4</v>
      </c>
      <c r="O71" s="1">
        <v>0</v>
      </c>
      <c r="P71" s="1">
        <v>4</v>
      </c>
      <c r="Q71" s="1">
        <v>1</v>
      </c>
      <c r="R71" s="1">
        <v>0</v>
      </c>
    </row>
    <row r="72" spans="1:21" ht="12.75" x14ac:dyDescent="0.2">
      <c r="A72" s="2"/>
    </row>
    <row r="73" spans="1:21" ht="12.75" x14ac:dyDescent="0.2">
      <c r="A73" s="2">
        <v>44909.555532708335</v>
      </c>
      <c r="B73" s="1">
        <v>20533702</v>
      </c>
      <c r="C73" s="1" t="s">
        <v>105</v>
      </c>
      <c r="D73" s="1" t="s">
        <v>22</v>
      </c>
      <c r="E73" s="1" t="s">
        <v>23</v>
      </c>
      <c r="F73" s="1" t="s">
        <v>27</v>
      </c>
      <c r="G73" s="1">
        <v>169</v>
      </c>
      <c r="H73" s="1">
        <v>78</v>
      </c>
      <c r="I73" s="1">
        <v>91</v>
      </c>
      <c r="J73" s="1">
        <v>117</v>
      </c>
      <c r="K73" s="1">
        <v>4</v>
      </c>
      <c r="L73" s="1">
        <v>112</v>
      </c>
      <c r="M73" s="1">
        <v>1</v>
      </c>
      <c r="N73" s="1">
        <v>52</v>
      </c>
      <c r="O73" s="1">
        <v>0</v>
      </c>
      <c r="P73" s="1">
        <v>52</v>
      </c>
      <c r="Q73" s="1">
        <v>0</v>
      </c>
      <c r="R73" s="1">
        <v>0</v>
      </c>
      <c r="T73" s="1">
        <v>28</v>
      </c>
      <c r="U73" s="1">
        <v>28</v>
      </c>
    </row>
    <row r="74" spans="1:21" ht="12.75" x14ac:dyDescent="0.2">
      <c r="A74" s="2">
        <v>44907.381427870372</v>
      </c>
      <c r="B74" s="1">
        <v>69993772</v>
      </c>
      <c r="C74" s="1" t="s">
        <v>106</v>
      </c>
      <c r="D74" s="1" t="s">
        <v>33</v>
      </c>
      <c r="E74" s="1" t="s">
        <v>26</v>
      </c>
      <c r="F74" s="1" t="s">
        <v>27</v>
      </c>
      <c r="G74" s="1">
        <v>22</v>
      </c>
      <c r="H74" s="1">
        <v>12</v>
      </c>
      <c r="I74" s="1">
        <v>10</v>
      </c>
      <c r="J74" s="1">
        <v>22</v>
      </c>
      <c r="K74" s="1">
        <v>0</v>
      </c>
      <c r="L74" s="1">
        <v>12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/>
      <c r="U74" s="1"/>
    </row>
    <row r="75" spans="1:21" ht="12.75" x14ac:dyDescent="0.2">
      <c r="A75" s="2">
        <v>44909.432006712959</v>
      </c>
      <c r="B75" s="1">
        <v>20533677</v>
      </c>
      <c r="C75" s="1" t="s">
        <v>107</v>
      </c>
      <c r="D75" s="1" t="s">
        <v>22</v>
      </c>
      <c r="E75" s="1" t="s">
        <v>23</v>
      </c>
      <c r="F75" s="1" t="s">
        <v>29</v>
      </c>
      <c r="G75" s="1">
        <v>460</v>
      </c>
      <c r="H75" s="1">
        <v>242</v>
      </c>
      <c r="I75" s="1">
        <v>218</v>
      </c>
      <c r="J75" s="1">
        <v>406</v>
      </c>
      <c r="K75" s="1">
        <v>3</v>
      </c>
      <c r="L75" s="1">
        <v>402</v>
      </c>
      <c r="M75" s="1">
        <v>1</v>
      </c>
      <c r="N75" s="1">
        <v>54</v>
      </c>
      <c r="O75" s="1">
        <v>0</v>
      </c>
      <c r="P75" s="1">
        <v>54</v>
      </c>
      <c r="Q75" s="1">
        <v>0</v>
      </c>
      <c r="R75" s="1">
        <v>0</v>
      </c>
      <c r="S75" s="1">
        <v>0</v>
      </c>
      <c r="T75" s="1">
        <v>55</v>
      </c>
      <c r="U75" s="1">
        <v>47</v>
      </c>
    </row>
    <row r="76" spans="1:21" ht="12.75" x14ac:dyDescent="0.2">
      <c r="A76" s="2">
        <v>44917.483820578709</v>
      </c>
      <c r="B76" s="1">
        <v>20539459</v>
      </c>
      <c r="C76" s="1" t="s">
        <v>108</v>
      </c>
      <c r="D76" s="1" t="s">
        <v>22</v>
      </c>
      <c r="E76" s="1" t="s">
        <v>23</v>
      </c>
      <c r="F76" s="1" t="s">
        <v>29</v>
      </c>
      <c r="G76" s="1">
        <v>153</v>
      </c>
      <c r="H76" s="1">
        <v>78</v>
      </c>
      <c r="I76" s="1">
        <v>75</v>
      </c>
      <c r="J76" s="1">
        <v>149</v>
      </c>
      <c r="K76" s="1">
        <v>2</v>
      </c>
      <c r="L76" s="1">
        <v>147</v>
      </c>
      <c r="M76" s="1">
        <v>0</v>
      </c>
      <c r="N76" s="1">
        <v>4</v>
      </c>
      <c r="O76" s="1">
        <v>0</v>
      </c>
      <c r="P76" s="1">
        <v>4</v>
      </c>
      <c r="Q76" s="1">
        <v>0</v>
      </c>
      <c r="R76" s="1">
        <v>0</v>
      </c>
      <c r="S76" s="1" t="s">
        <v>37</v>
      </c>
      <c r="T76" s="1">
        <v>26</v>
      </c>
      <c r="U76" s="1">
        <v>24</v>
      </c>
    </row>
    <row r="77" spans="1:21" ht="12.75" x14ac:dyDescent="0.2">
      <c r="A77" s="2">
        <v>44909.437632233792</v>
      </c>
      <c r="B77" s="1">
        <v>20533720</v>
      </c>
      <c r="C77" s="1" t="s">
        <v>109</v>
      </c>
      <c r="D77" s="1" t="s">
        <v>22</v>
      </c>
      <c r="E77" s="1" t="s">
        <v>23</v>
      </c>
      <c r="F77" s="1" t="s">
        <v>24</v>
      </c>
      <c r="G77" s="1">
        <v>165</v>
      </c>
      <c r="H77" s="1">
        <v>69</v>
      </c>
      <c r="I77" s="1">
        <v>96</v>
      </c>
      <c r="J77" s="1">
        <v>164</v>
      </c>
      <c r="K77" s="1">
        <v>0</v>
      </c>
      <c r="L77" s="1">
        <v>143</v>
      </c>
      <c r="M77" s="1">
        <v>21</v>
      </c>
      <c r="N77" s="1">
        <v>1</v>
      </c>
      <c r="O77" s="1">
        <v>0</v>
      </c>
      <c r="P77" s="1">
        <v>1</v>
      </c>
      <c r="Q77" s="1">
        <v>0</v>
      </c>
      <c r="R77" s="1">
        <v>0</v>
      </c>
      <c r="S77" s="1">
        <v>0</v>
      </c>
      <c r="T77" s="1">
        <v>27</v>
      </c>
      <c r="U77" s="1">
        <v>27</v>
      </c>
    </row>
    <row r="78" spans="1:21" ht="12.75" x14ac:dyDescent="0.2">
      <c r="A78" s="2">
        <v>44909.486089409722</v>
      </c>
      <c r="B78" s="1">
        <v>20539774</v>
      </c>
      <c r="C78" s="1" t="s">
        <v>110</v>
      </c>
      <c r="D78" s="1" t="s">
        <v>22</v>
      </c>
      <c r="E78" s="1" t="s">
        <v>26</v>
      </c>
      <c r="F78" s="1" t="s">
        <v>29</v>
      </c>
      <c r="G78" s="1">
        <v>111</v>
      </c>
      <c r="H78" s="1">
        <v>54</v>
      </c>
      <c r="I78" s="1">
        <v>57</v>
      </c>
      <c r="J78" s="1">
        <v>108</v>
      </c>
      <c r="K78" s="1">
        <v>0</v>
      </c>
      <c r="L78" s="1">
        <v>108</v>
      </c>
      <c r="M78" s="1">
        <v>0</v>
      </c>
      <c r="N78" s="1">
        <v>3</v>
      </c>
      <c r="O78" s="1">
        <v>0</v>
      </c>
      <c r="P78" s="1">
        <v>3</v>
      </c>
      <c r="Q78" s="1">
        <v>0</v>
      </c>
      <c r="R78" s="1">
        <v>0</v>
      </c>
      <c r="T78" s="1">
        <v>13</v>
      </c>
      <c r="U78" s="1">
        <v>8</v>
      </c>
    </row>
    <row r="79" spans="1:21" ht="12.75" x14ac:dyDescent="0.2">
      <c r="A79" s="2">
        <v>44918.662883935191</v>
      </c>
      <c r="B79" s="1">
        <v>20534104</v>
      </c>
      <c r="C79" s="1" t="s">
        <v>111</v>
      </c>
      <c r="D79" s="1" t="s">
        <v>22</v>
      </c>
      <c r="E79" s="1" t="s">
        <v>23</v>
      </c>
      <c r="F79" s="1" t="s">
        <v>34</v>
      </c>
      <c r="G79" s="1">
        <v>480</v>
      </c>
      <c r="H79" s="1">
        <v>239</v>
      </c>
      <c r="I79" s="1">
        <v>241</v>
      </c>
      <c r="J79" s="1">
        <v>475</v>
      </c>
      <c r="K79" s="1">
        <v>0</v>
      </c>
      <c r="L79" s="1">
        <v>474</v>
      </c>
      <c r="M79" s="1">
        <v>1</v>
      </c>
      <c r="N79" s="1">
        <v>5</v>
      </c>
      <c r="O79" s="1">
        <v>1</v>
      </c>
      <c r="P79" s="1">
        <v>4</v>
      </c>
      <c r="Q79" s="1">
        <v>0</v>
      </c>
      <c r="R79" s="1">
        <v>0</v>
      </c>
      <c r="S79" s="3" t="s">
        <v>37</v>
      </c>
      <c r="T79" s="1">
        <v>73</v>
      </c>
      <c r="U79" s="1">
        <v>72</v>
      </c>
    </row>
    <row r="80" spans="1:21" ht="12.75" x14ac:dyDescent="0.2">
      <c r="A80" s="2">
        <v>44909.464274837963</v>
      </c>
      <c r="B80" s="1">
        <v>20533669</v>
      </c>
      <c r="C80" s="1" t="s">
        <v>112</v>
      </c>
      <c r="D80" s="1" t="s">
        <v>22</v>
      </c>
      <c r="E80" s="1" t="s">
        <v>23</v>
      </c>
      <c r="F80" s="1" t="s">
        <v>24</v>
      </c>
      <c r="G80" s="1">
        <v>656</v>
      </c>
      <c r="H80" s="1">
        <v>350</v>
      </c>
      <c r="I80" s="1">
        <v>306</v>
      </c>
      <c r="J80" s="1">
        <v>569</v>
      </c>
      <c r="K80" s="1">
        <v>10</v>
      </c>
      <c r="L80" s="1">
        <v>558</v>
      </c>
      <c r="M80" s="1">
        <v>1</v>
      </c>
      <c r="N80" s="1">
        <v>87</v>
      </c>
      <c r="O80" s="1">
        <v>4</v>
      </c>
      <c r="P80" s="1">
        <v>83</v>
      </c>
      <c r="Q80" s="1">
        <v>0</v>
      </c>
      <c r="R80" s="1">
        <v>0</v>
      </c>
      <c r="S80" s="1">
        <v>0</v>
      </c>
      <c r="T80" s="1">
        <v>111</v>
      </c>
      <c r="U80" s="1">
        <v>110</v>
      </c>
    </row>
    <row r="81" spans="1:21" ht="12.75" x14ac:dyDescent="0.2">
      <c r="A81" s="2">
        <v>44918.856246770833</v>
      </c>
      <c r="B81" s="1">
        <v>20534050</v>
      </c>
      <c r="C81" s="1" t="s">
        <v>113</v>
      </c>
      <c r="D81" s="1" t="s">
        <v>22</v>
      </c>
      <c r="E81" s="1" t="s">
        <v>23</v>
      </c>
      <c r="F81" s="1" t="s">
        <v>24</v>
      </c>
      <c r="G81" s="1">
        <v>178</v>
      </c>
      <c r="H81" s="1">
        <v>91</v>
      </c>
      <c r="I81" s="1">
        <v>87</v>
      </c>
      <c r="J81" s="1">
        <v>115</v>
      </c>
      <c r="K81" s="1">
        <v>6</v>
      </c>
      <c r="L81" s="1">
        <v>69</v>
      </c>
      <c r="M81" s="1">
        <v>40</v>
      </c>
      <c r="N81" s="1">
        <v>63</v>
      </c>
      <c r="O81" s="1">
        <v>3</v>
      </c>
      <c r="P81" s="1">
        <v>45</v>
      </c>
      <c r="Q81" s="1">
        <v>15</v>
      </c>
      <c r="R81" s="1">
        <v>0</v>
      </c>
      <c r="S81" s="1">
        <v>0</v>
      </c>
      <c r="T81" s="1">
        <v>29</v>
      </c>
      <c r="U81" s="1">
        <v>10</v>
      </c>
    </row>
    <row r="82" spans="1:21" ht="12.75" x14ac:dyDescent="0.2">
      <c r="A82" s="2">
        <v>44918.733040127314</v>
      </c>
      <c r="B82" s="1">
        <v>20533987</v>
      </c>
      <c r="C82" s="1" t="s">
        <v>114</v>
      </c>
      <c r="D82" s="1" t="s">
        <v>22</v>
      </c>
      <c r="E82" s="1" t="s">
        <v>23</v>
      </c>
      <c r="F82" s="1" t="s">
        <v>27</v>
      </c>
      <c r="G82" s="1">
        <v>376</v>
      </c>
      <c r="H82" s="1">
        <v>194</v>
      </c>
      <c r="I82" s="1">
        <v>122</v>
      </c>
      <c r="J82" s="1">
        <v>345</v>
      </c>
      <c r="K82" s="1">
        <v>8</v>
      </c>
      <c r="L82" s="1">
        <v>335</v>
      </c>
      <c r="M82" s="1">
        <v>2</v>
      </c>
      <c r="N82" s="1">
        <v>31</v>
      </c>
      <c r="O82" s="1">
        <v>2</v>
      </c>
      <c r="P82" s="1">
        <v>29</v>
      </c>
      <c r="Q82" s="1">
        <v>0</v>
      </c>
      <c r="R82" s="1">
        <v>1</v>
      </c>
      <c r="S82" s="1" t="s">
        <v>115</v>
      </c>
      <c r="T82" s="1">
        <v>46</v>
      </c>
      <c r="U82" s="1">
        <v>46</v>
      </c>
    </row>
    <row r="83" spans="1:21" ht="12.75" x14ac:dyDescent="0.2">
      <c r="A83" s="2">
        <v>44918.710402199074</v>
      </c>
      <c r="B83" s="1">
        <v>20534057</v>
      </c>
      <c r="C83" s="1" t="s">
        <v>116</v>
      </c>
      <c r="D83" s="1" t="s">
        <v>22</v>
      </c>
      <c r="E83" s="1" t="s">
        <v>23</v>
      </c>
      <c r="F83" s="1" t="s">
        <v>51</v>
      </c>
      <c r="G83" s="1">
        <v>84</v>
      </c>
      <c r="H83" s="1">
        <v>45</v>
      </c>
      <c r="I83" s="1">
        <v>39</v>
      </c>
      <c r="J83" s="1">
        <v>74</v>
      </c>
      <c r="K83" s="1">
        <v>1</v>
      </c>
      <c r="L83" s="1">
        <v>57</v>
      </c>
      <c r="M83" s="1">
        <v>16</v>
      </c>
      <c r="N83" s="1">
        <v>10</v>
      </c>
      <c r="O83" s="1">
        <v>0</v>
      </c>
      <c r="P83" s="1">
        <v>7</v>
      </c>
      <c r="Q83" s="1">
        <v>3</v>
      </c>
      <c r="R83" s="1">
        <v>0</v>
      </c>
      <c r="S83" s="1">
        <v>0</v>
      </c>
      <c r="T83" s="1">
        <v>4</v>
      </c>
      <c r="U83" s="1">
        <v>3</v>
      </c>
    </row>
    <row r="84" spans="1:21" ht="12.75" x14ac:dyDescent="0.2">
      <c r="A84" s="2">
        <v>44909.483807291668</v>
      </c>
      <c r="B84" s="1">
        <v>20533711</v>
      </c>
      <c r="C84" s="1" t="s">
        <v>117</v>
      </c>
      <c r="D84" s="1" t="s">
        <v>22</v>
      </c>
      <c r="E84" s="1" t="s">
        <v>26</v>
      </c>
      <c r="F84" s="1" t="s">
        <v>27</v>
      </c>
      <c r="G84" s="1">
        <v>87</v>
      </c>
      <c r="H84" s="1">
        <v>48</v>
      </c>
      <c r="I84" s="1">
        <v>39</v>
      </c>
      <c r="J84" s="1">
        <v>70</v>
      </c>
      <c r="K84" s="1">
        <v>5</v>
      </c>
      <c r="L84" s="1">
        <v>59</v>
      </c>
      <c r="M84" s="1">
        <v>6</v>
      </c>
      <c r="N84" s="1">
        <v>17</v>
      </c>
      <c r="O84" s="1">
        <v>1</v>
      </c>
      <c r="P84" s="1">
        <v>16</v>
      </c>
      <c r="Q84" s="1">
        <v>0</v>
      </c>
      <c r="R84" s="1">
        <v>0</v>
      </c>
      <c r="S84" s="1">
        <v>0</v>
      </c>
      <c r="T84" s="1">
        <v>7</v>
      </c>
      <c r="U84" s="1">
        <v>7</v>
      </c>
    </row>
    <row r="85" spans="1:21" ht="12.75" x14ac:dyDescent="0.2">
      <c r="A85" s="2">
        <v>44910.479836331018</v>
      </c>
      <c r="B85" s="1">
        <v>20539452</v>
      </c>
      <c r="C85" s="1" t="s">
        <v>118</v>
      </c>
      <c r="D85" s="1" t="s">
        <v>22</v>
      </c>
      <c r="E85" s="1" t="s">
        <v>23</v>
      </c>
      <c r="F85" s="1" t="s">
        <v>29</v>
      </c>
      <c r="G85" s="1">
        <v>325</v>
      </c>
      <c r="H85" s="1">
        <v>161</v>
      </c>
      <c r="I85" s="1">
        <v>164</v>
      </c>
      <c r="J85" s="1">
        <v>324</v>
      </c>
      <c r="K85" s="1">
        <v>0</v>
      </c>
      <c r="L85" s="1">
        <v>320</v>
      </c>
      <c r="M85" s="1">
        <v>4</v>
      </c>
      <c r="N85" s="1">
        <v>1</v>
      </c>
      <c r="O85" s="1">
        <v>0</v>
      </c>
      <c r="P85" s="1">
        <v>1</v>
      </c>
      <c r="Q85" s="1">
        <v>0</v>
      </c>
      <c r="R85" s="1">
        <v>0</v>
      </c>
      <c r="S85" s="1">
        <v>0</v>
      </c>
      <c r="T85" s="1">
        <v>56</v>
      </c>
      <c r="U85" s="1">
        <v>56</v>
      </c>
    </row>
    <row r="86" spans="1:21" ht="12.75" x14ac:dyDescent="0.2">
      <c r="A86" s="2">
        <v>44910.386321921294</v>
      </c>
      <c r="B86" s="1">
        <v>20534031</v>
      </c>
      <c r="C86" s="1" t="s">
        <v>119</v>
      </c>
      <c r="D86" s="1" t="s">
        <v>22</v>
      </c>
      <c r="E86" s="1" t="s">
        <v>23</v>
      </c>
      <c r="F86" s="1" t="s">
        <v>27</v>
      </c>
      <c r="G86" s="1">
        <v>299</v>
      </c>
      <c r="H86" s="1">
        <v>151</v>
      </c>
      <c r="I86" s="1">
        <v>148</v>
      </c>
      <c r="J86" s="1">
        <v>279</v>
      </c>
      <c r="K86" s="1">
        <v>12</v>
      </c>
      <c r="L86" s="1">
        <v>267</v>
      </c>
      <c r="M86" s="1">
        <v>0</v>
      </c>
      <c r="N86" s="1">
        <v>20</v>
      </c>
      <c r="O86" s="1">
        <v>0</v>
      </c>
      <c r="P86" s="1">
        <v>20</v>
      </c>
      <c r="Q86" s="1">
        <v>0</v>
      </c>
      <c r="R86" s="1">
        <v>0</v>
      </c>
      <c r="S86" s="1">
        <v>0</v>
      </c>
      <c r="T86" s="1">
        <v>55</v>
      </c>
      <c r="U86" s="1">
        <v>49</v>
      </c>
    </row>
    <row r="87" spans="1:21" ht="12.75" x14ac:dyDescent="0.2">
      <c r="A87" s="2">
        <v>44917.519893020828</v>
      </c>
      <c r="B87" s="1">
        <v>20540203</v>
      </c>
      <c r="C87" s="1" t="s">
        <v>120</v>
      </c>
      <c r="D87" s="1" t="s">
        <v>22</v>
      </c>
      <c r="E87" s="1" t="s">
        <v>23</v>
      </c>
      <c r="F87" s="1" t="s">
        <v>29</v>
      </c>
      <c r="G87" s="1">
        <v>164</v>
      </c>
      <c r="H87" s="1">
        <v>92</v>
      </c>
      <c r="I87" s="1">
        <v>72</v>
      </c>
      <c r="J87" s="1">
        <v>160</v>
      </c>
      <c r="K87" s="1">
        <v>1</v>
      </c>
      <c r="L87" s="1">
        <v>159</v>
      </c>
      <c r="M87" s="1">
        <v>0</v>
      </c>
      <c r="N87" s="1">
        <v>4</v>
      </c>
      <c r="O87" s="1">
        <v>0</v>
      </c>
      <c r="P87" s="1">
        <v>3</v>
      </c>
      <c r="Q87" s="1">
        <v>1</v>
      </c>
      <c r="R87" s="1">
        <v>0</v>
      </c>
      <c r="S87" s="1" t="s">
        <v>121</v>
      </c>
      <c r="T87" s="1">
        <v>28</v>
      </c>
      <c r="U87" s="1">
        <v>3</v>
      </c>
    </row>
    <row r="88" spans="1:21" ht="12.75" x14ac:dyDescent="0.2">
      <c r="A88" s="2">
        <v>44909.487685439817</v>
      </c>
      <c r="B88" s="1">
        <v>20534053</v>
      </c>
      <c r="C88" s="1" t="s">
        <v>122</v>
      </c>
      <c r="D88" s="1" t="s">
        <v>22</v>
      </c>
      <c r="E88" s="1" t="s">
        <v>23</v>
      </c>
      <c r="F88" s="1" t="s">
        <v>24</v>
      </c>
      <c r="G88" s="1">
        <v>217</v>
      </c>
      <c r="H88" s="1">
        <v>110</v>
      </c>
      <c r="I88" s="1">
        <v>107</v>
      </c>
      <c r="J88" s="1">
        <v>203</v>
      </c>
      <c r="K88" s="1">
        <v>9</v>
      </c>
      <c r="L88" s="1">
        <v>193</v>
      </c>
      <c r="M88" s="1">
        <v>1</v>
      </c>
      <c r="N88" s="1">
        <v>14</v>
      </c>
      <c r="O88" s="1">
        <v>1</v>
      </c>
      <c r="P88" s="1">
        <v>13</v>
      </c>
      <c r="Q88" s="1">
        <v>0</v>
      </c>
      <c r="R88" s="1">
        <v>0</v>
      </c>
      <c r="T88" s="1">
        <v>53</v>
      </c>
      <c r="U88" s="1">
        <v>53</v>
      </c>
    </row>
    <row r="89" spans="1:21" ht="12.75" x14ac:dyDescent="0.2">
      <c r="A89" s="2">
        <v>44914.558089351849</v>
      </c>
      <c r="B89" s="1">
        <v>20533679</v>
      </c>
      <c r="C89" s="1" t="s">
        <v>123</v>
      </c>
      <c r="D89" s="1" t="s">
        <v>22</v>
      </c>
      <c r="E89" s="1" t="s">
        <v>23</v>
      </c>
      <c r="F89" s="1" t="s">
        <v>29</v>
      </c>
      <c r="G89" s="1">
        <v>162</v>
      </c>
      <c r="H89" s="1">
        <v>81</v>
      </c>
      <c r="I89" s="1">
        <v>81</v>
      </c>
      <c r="J89" s="1">
        <v>143</v>
      </c>
      <c r="K89" s="1">
        <v>1</v>
      </c>
      <c r="L89" s="1">
        <v>126</v>
      </c>
      <c r="M89" s="1">
        <v>16</v>
      </c>
      <c r="N89" s="1">
        <v>19</v>
      </c>
      <c r="O89" s="1">
        <v>0</v>
      </c>
      <c r="P89" s="1">
        <v>15</v>
      </c>
      <c r="Q89" s="1">
        <v>4</v>
      </c>
      <c r="R89" s="1">
        <v>0</v>
      </c>
      <c r="T89" s="1">
        <v>28</v>
      </c>
      <c r="U89" s="1">
        <v>28</v>
      </c>
    </row>
    <row r="90" spans="1:21" ht="12.75" x14ac:dyDescent="0.2">
      <c r="A90" s="2">
        <v>44909.435500578707</v>
      </c>
      <c r="B90" s="1">
        <v>20533726</v>
      </c>
      <c r="C90" s="1" t="s">
        <v>124</v>
      </c>
      <c r="D90" s="1" t="s">
        <v>22</v>
      </c>
      <c r="E90" s="1" t="s">
        <v>23</v>
      </c>
      <c r="F90" s="1" t="s">
        <v>27</v>
      </c>
      <c r="G90" s="1">
        <v>413</v>
      </c>
      <c r="H90" s="1">
        <v>214</v>
      </c>
      <c r="I90" s="1">
        <v>199</v>
      </c>
      <c r="J90" s="1">
        <v>376</v>
      </c>
      <c r="K90" s="1">
        <v>0</v>
      </c>
      <c r="L90" s="1">
        <v>376</v>
      </c>
      <c r="M90" s="1">
        <v>0</v>
      </c>
      <c r="N90" s="1">
        <v>37</v>
      </c>
      <c r="O90" s="1">
        <v>0</v>
      </c>
      <c r="P90" s="1">
        <v>37</v>
      </c>
      <c r="Q90" s="1">
        <v>0</v>
      </c>
      <c r="R90" s="1">
        <v>0</v>
      </c>
      <c r="S90" s="1">
        <v>0</v>
      </c>
      <c r="T90" s="1">
        <v>63</v>
      </c>
      <c r="U90" s="1">
        <v>63</v>
      </c>
    </row>
    <row r="91" spans="1:21" ht="12.75" x14ac:dyDescent="0.2">
      <c r="A91" s="2">
        <v>44918.90300903935</v>
      </c>
      <c r="B91" s="1">
        <v>20539469</v>
      </c>
      <c r="C91" s="1" t="s">
        <v>125</v>
      </c>
      <c r="D91" s="1" t="s">
        <v>22</v>
      </c>
      <c r="E91" s="1" t="s">
        <v>23</v>
      </c>
      <c r="F91" s="1" t="s">
        <v>29</v>
      </c>
      <c r="G91" s="1">
        <v>164</v>
      </c>
      <c r="H91" s="1">
        <v>85</v>
      </c>
      <c r="I91" s="1">
        <v>79</v>
      </c>
      <c r="J91" s="1">
        <v>162</v>
      </c>
      <c r="K91" s="1">
        <v>0</v>
      </c>
      <c r="L91" s="1">
        <v>162</v>
      </c>
      <c r="M91" s="1">
        <v>0</v>
      </c>
      <c r="N91" s="1">
        <v>2</v>
      </c>
      <c r="O91" s="1">
        <v>0</v>
      </c>
      <c r="P91" s="1">
        <v>2</v>
      </c>
      <c r="Q91" s="1">
        <v>0</v>
      </c>
      <c r="R91" s="1">
        <v>0</v>
      </c>
      <c r="S91" s="1">
        <v>0</v>
      </c>
      <c r="T91" s="1">
        <v>27</v>
      </c>
      <c r="U91" s="1">
        <v>26</v>
      </c>
    </row>
    <row r="92" spans="1:21" ht="12.75" x14ac:dyDescent="0.2">
      <c r="A92" s="2">
        <v>44921.469887175925</v>
      </c>
      <c r="B92" s="1">
        <v>20539413</v>
      </c>
      <c r="C92" s="1" t="s">
        <v>126</v>
      </c>
      <c r="D92" s="1" t="s">
        <v>22</v>
      </c>
      <c r="E92" s="1" t="s">
        <v>23</v>
      </c>
      <c r="F92" s="1" t="s">
        <v>51</v>
      </c>
      <c r="G92" s="1">
        <v>271</v>
      </c>
      <c r="H92" s="1">
        <v>140</v>
      </c>
      <c r="I92" s="1">
        <v>131</v>
      </c>
      <c r="J92" s="1">
        <v>229</v>
      </c>
      <c r="K92" s="1">
        <v>12</v>
      </c>
      <c r="L92" s="1">
        <v>198</v>
      </c>
      <c r="M92" s="1">
        <v>19</v>
      </c>
      <c r="N92" s="1">
        <v>42</v>
      </c>
      <c r="O92" s="1">
        <v>1</v>
      </c>
      <c r="P92" s="1">
        <v>36</v>
      </c>
      <c r="Q92" s="1">
        <v>5</v>
      </c>
      <c r="R92" s="1">
        <v>0</v>
      </c>
      <c r="T92" s="1">
        <v>43</v>
      </c>
      <c r="U92" s="1">
        <v>38</v>
      </c>
    </row>
    <row r="93" spans="1:21" ht="12.75" x14ac:dyDescent="0.2">
      <c r="A93" s="2">
        <v>44909.573098877314</v>
      </c>
      <c r="B93" s="1">
        <v>20534096</v>
      </c>
      <c r="C93" s="1" t="s">
        <v>127</v>
      </c>
      <c r="D93" s="1" t="s">
        <v>22</v>
      </c>
      <c r="E93" s="1" t="s">
        <v>23</v>
      </c>
      <c r="F93" s="1" t="s">
        <v>34</v>
      </c>
      <c r="G93" s="1">
        <v>426</v>
      </c>
      <c r="H93" s="1">
        <v>219</v>
      </c>
      <c r="I93" s="1">
        <v>207</v>
      </c>
      <c r="J93" s="1">
        <v>354</v>
      </c>
      <c r="K93" s="1">
        <v>8</v>
      </c>
      <c r="L93" s="1">
        <v>335</v>
      </c>
      <c r="M93" s="1">
        <v>11</v>
      </c>
      <c r="N93" s="1">
        <v>72</v>
      </c>
      <c r="O93" s="1">
        <v>4</v>
      </c>
      <c r="P93" s="1">
        <v>67</v>
      </c>
      <c r="Q93" s="1">
        <v>1</v>
      </c>
      <c r="R93" s="1">
        <v>0</v>
      </c>
      <c r="S93" s="1" t="s">
        <v>37</v>
      </c>
      <c r="T93" s="1">
        <v>62</v>
      </c>
      <c r="U93" s="1">
        <v>53</v>
      </c>
    </row>
    <row r="94" spans="1:21" ht="12.75" x14ac:dyDescent="0.2">
      <c r="A94" s="2">
        <v>44917.4870653588</v>
      </c>
      <c r="B94" s="1">
        <v>20534063</v>
      </c>
      <c r="C94" s="1" t="s">
        <v>128</v>
      </c>
      <c r="D94" s="1" t="s">
        <v>22</v>
      </c>
      <c r="E94" s="1" t="s">
        <v>26</v>
      </c>
      <c r="F94" s="1" t="s">
        <v>34</v>
      </c>
      <c r="G94" s="1">
        <v>96</v>
      </c>
      <c r="H94" s="1">
        <v>52</v>
      </c>
      <c r="I94" s="1">
        <v>44</v>
      </c>
      <c r="J94" s="1">
        <v>89</v>
      </c>
      <c r="K94" s="1">
        <v>0</v>
      </c>
      <c r="L94" s="1">
        <v>89</v>
      </c>
      <c r="M94" s="1">
        <v>0</v>
      </c>
      <c r="N94" s="1">
        <v>7</v>
      </c>
      <c r="O94" s="1">
        <v>0</v>
      </c>
      <c r="P94" s="1">
        <v>7</v>
      </c>
      <c r="Q94" s="1">
        <v>0</v>
      </c>
      <c r="R94" s="1">
        <v>0</v>
      </c>
      <c r="S94" s="1" t="s">
        <v>129</v>
      </c>
      <c r="T94" s="1">
        <v>7</v>
      </c>
      <c r="U94" s="1">
        <v>7</v>
      </c>
    </row>
    <row r="95" spans="1:21" ht="12.75" x14ac:dyDescent="0.2">
      <c r="A95" s="2">
        <v>44918.699242754628</v>
      </c>
      <c r="B95" s="1">
        <v>20450206</v>
      </c>
      <c r="C95" s="1" t="s">
        <v>130</v>
      </c>
      <c r="D95" s="1" t="s">
        <v>33</v>
      </c>
      <c r="E95" s="1" t="s">
        <v>23</v>
      </c>
      <c r="F95" s="1" t="s">
        <v>29</v>
      </c>
      <c r="G95" s="1">
        <v>55</v>
      </c>
      <c r="H95" s="1">
        <v>28</v>
      </c>
      <c r="I95" s="1">
        <v>27</v>
      </c>
      <c r="J95" s="1">
        <v>55</v>
      </c>
      <c r="K95" s="1">
        <v>14</v>
      </c>
      <c r="L95" s="1">
        <v>37</v>
      </c>
      <c r="M95" s="1">
        <v>4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T95" s="1">
        <v>26</v>
      </c>
      <c r="U95" s="1">
        <v>9</v>
      </c>
    </row>
    <row r="96" spans="1:21" ht="12.75" x14ac:dyDescent="0.2">
      <c r="A96" s="2">
        <v>44909.632838680554</v>
      </c>
      <c r="B96" s="1">
        <v>20533860</v>
      </c>
      <c r="C96" s="1" t="s">
        <v>131</v>
      </c>
      <c r="D96" s="1" t="s">
        <v>22</v>
      </c>
      <c r="E96" s="1" t="s">
        <v>26</v>
      </c>
      <c r="F96" s="1" t="s">
        <v>24</v>
      </c>
      <c r="G96" s="1">
        <v>156</v>
      </c>
      <c r="H96" s="1">
        <v>80</v>
      </c>
      <c r="I96" s="1">
        <v>76</v>
      </c>
      <c r="J96" s="1">
        <v>65</v>
      </c>
      <c r="K96" s="1">
        <v>1</v>
      </c>
      <c r="L96" s="1">
        <v>62</v>
      </c>
      <c r="M96" s="1">
        <v>2</v>
      </c>
      <c r="N96" s="1">
        <v>91</v>
      </c>
      <c r="O96" s="1">
        <v>2</v>
      </c>
      <c r="P96" s="1">
        <v>89</v>
      </c>
      <c r="Q96" s="1">
        <v>0</v>
      </c>
      <c r="R96" s="1">
        <v>0</v>
      </c>
      <c r="S96" s="1">
        <v>0</v>
      </c>
      <c r="T96" s="1">
        <v>24</v>
      </c>
      <c r="U96" s="1">
        <v>19</v>
      </c>
    </row>
    <row r="97" spans="1:21" ht="12.75" x14ac:dyDescent="0.2">
      <c r="A97" s="2">
        <v>44909.434232858795</v>
      </c>
      <c r="B97" s="1">
        <v>20534070</v>
      </c>
      <c r="C97" s="1" t="s">
        <v>132</v>
      </c>
      <c r="D97" s="1" t="s">
        <v>22</v>
      </c>
      <c r="E97" s="1" t="s">
        <v>23</v>
      </c>
      <c r="F97" s="1" t="s">
        <v>34</v>
      </c>
      <c r="G97" s="1">
        <v>322</v>
      </c>
      <c r="H97" s="1">
        <v>154</v>
      </c>
      <c r="I97" s="1">
        <v>168</v>
      </c>
      <c r="J97" s="1">
        <v>272</v>
      </c>
      <c r="K97" s="1">
        <v>7</v>
      </c>
      <c r="L97" s="1">
        <v>265</v>
      </c>
      <c r="M97" s="1">
        <v>0</v>
      </c>
      <c r="N97" s="1">
        <v>50</v>
      </c>
      <c r="O97" s="1">
        <v>5</v>
      </c>
      <c r="P97" s="1">
        <v>45</v>
      </c>
      <c r="Q97" s="1">
        <v>0</v>
      </c>
      <c r="R97" s="1">
        <v>0</v>
      </c>
      <c r="T97" s="1">
        <v>56</v>
      </c>
      <c r="U97" s="1">
        <v>56</v>
      </c>
    </row>
    <row r="98" spans="1:21" ht="12.75" x14ac:dyDescent="0.2">
      <c r="A98" s="2"/>
      <c r="J98" s="1"/>
      <c r="N98" s="1"/>
      <c r="O98" s="1"/>
      <c r="Q98" s="1"/>
    </row>
    <row r="99" spans="1:21" ht="12.75" x14ac:dyDescent="0.2">
      <c r="A99" s="2">
        <v>44909.44627576389</v>
      </c>
      <c r="B99" s="1">
        <v>20533898</v>
      </c>
      <c r="C99" s="1" t="s">
        <v>133</v>
      </c>
      <c r="D99" s="1" t="s">
        <v>22</v>
      </c>
      <c r="E99" s="1" t="s">
        <v>26</v>
      </c>
      <c r="F99" s="1" t="s">
        <v>27</v>
      </c>
      <c r="G99" s="1">
        <v>425</v>
      </c>
      <c r="H99" s="1">
        <v>204</v>
      </c>
      <c r="I99" s="1">
        <v>221</v>
      </c>
      <c r="J99" s="1">
        <v>310</v>
      </c>
      <c r="K99" s="1">
        <v>32</v>
      </c>
      <c r="L99" s="1">
        <v>278</v>
      </c>
      <c r="M99" s="1">
        <v>0</v>
      </c>
      <c r="N99" s="1">
        <v>115</v>
      </c>
      <c r="O99" s="1">
        <v>8</v>
      </c>
      <c r="P99" s="1">
        <v>107</v>
      </c>
      <c r="Q99" s="1">
        <v>0</v>
      </c>
      <c r="R99" s="1">
        <v>0</v>
      </c>
      <c r="T99" s="1">
        <v>65</v>
      </c>
      <c r="U99" s="1">
        <v>65</v>
      </c>
    </row>
    <row r="100" spans="1:21" ht="12.75" x14ac:dyDescent="0.2">
      <c r="A100" s="2">
        <v>44909.41640587963</v>
      </c>
      <c r="B100" s="1">
        <v>20539460</v>
      </c>
      <c r="C100" s="1" t="s">
        <v>134</v>
      </c>
      <c r="D100" s="1" t="s">
        <v>22</v>
      </c>
      <c r="E100" s="1" t="s">
        <v>23</v>
      </c>
      <c r="F100" s="1" t="s">
        <v>29</v>
      </c>
      <c r="G100" s="1">
        <v>144</v>
      </c>
      <c r="H100" s="1">
        <v>68</v>
      </c>
      <c r="I100" s="1">
        <v>76</v>
      </c>
      <c r="J100" s="1">
        <v>143</v>
      </c>
      <c r="K100" s="1">
        <v>1</v>
      </c>
      <c r="L100" s="1">
        <v>140</v>
      </c>
      <c r="M100" s="1">
        <v>2</v>
      </c>
      <c r="N100" s="1">
        <v>1</v>
      </c>
      <c r="O100" s="1">
        <v>0</v>
      </c>
      <c r="P100" s="1">
        <v>1</v>
      </c>
      <c r="Q100" s="1">
        <v>0</v>
      </c>
      <c r="R100" s="1">
        <v>0</v>
      </c>
      <c r="T100" s="1">
        <v>26</v>
      </c>
      <c r="U100" s="1">
        <v>25</v>
      </c>
    </row>
    <row r="101" spans="1:21" ht="12.75" x14ac:dyDescent="0.2">
      <c r="A101" s="2">
        <v>44917.489297037042</v>
      </c>
      <c r="B101" s="1">
        <v>20534088</v>
      </c>
      <c r="C101" s="1" t="s">
        <v>135</v>
      </c>
      <c r="D101" s="1" t="s">
        <v>22</v>
      </c>
      <c r="E101" s="1" t="s">
        <v>23</v>
      </c>
      <c r="F101" s="1" t="s">
        <v>51</v>
      </c>
      <c r="G101" s="1">
        <v>141</v>
      </c>
      <c r="H101" s="1">
        <v>72</v>
      </c>
      <c r="I101" s="1">
        <v>69</v>
      </c>
      <c r="J101" s="1">
        <v>141</v>
      </c>
      <c r="K101" s="1">
        <v>0</v>
      </c>
      <c r="L101" s="1">
        <v>141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T101" s="1">
        <v>23</v>
      </c>
      <c r="U101" s="1">
        <v>23</v>
      </c>
    </row>
    <row r="102" spans="1:21" ht="12.75" x14ac:dyDescent="0.2">
      <c r="A102" s="2"/>
    </row>
    <row r="103" spans="1:21" ht="12.75" x14ac:dyDescent="0.2">
      <c r="A103" s="2">
        <v>44909.455470937501</v>
      </c>
      <c r="B103" s="1">
        <v>20540186</v>
      </c>
      <c r="C103" s="1" t="s">
        <v>136</v>
      </c>
      <c r="D103" s="1" t="s">
        <v>22</v>
      </c>
      <c r="E103" s="1" t="s">
        <v>26</v>
      </c>
      <c r="F103" s="1" t="s">
        <v>27</v>
      </c>
      <c r="G103" s="1">
        <v>653</v>
      </c>
      <c r="H103" s="1">
        <v>326</v>
      </c>
      <c r="I103" s="1">
        <v>327</v>
      </c>
      <c r="J103" s="1">
        <v>407</v>
      </c>
      <c r="K103" s="1">
        <v>30</v>
      </c>
      <c r="L103" s="1">
        <v>364</v>
      </c>
      <c r="M103" s="1">
        <v>13</v>
      </c>
      <c r="N103" s="1">
        <v>246</v>
      </c>
      <c r="O103" s="1">
        <v>29</v>
      </c>
      <c r="P103" s="1">
        <v>211</v>
      </c>
      <c r="Q103" s="1">
        <v>6</v>
      </c>
      <c r="R103" s="1">
        <v>0</v>
      </c>
      <c r="S103" s="1">
        <v>0</v>
      </c>
      <c r="T103" s="1">
        <v>112</v>
      </c>
      <c r="U103" s="1">
        <v>112</v>
      </c>
    </row>
    <row r="104" spans="1:21" ht="12.75" x14ac:dyDescent="0.2">
      <c r="A104" s="2">
        <v>44910.390068657405</v>
      </c>
      <c r="B104" s="1">
        <v>20534036</v>
      </c>
      <c r="C104" s="1" t="s">
        <v>137</v>
      </c>
      <c r="D104" s="1" t="s">
        <v>22</v>
      </c>
      <c r="E104" s="1" t="s">
        <v>23</v>
      </c>
      <c r="F104" s="1" t="s">
        <v>29</v>
      </c>
      <c r="G104" s="1">
        <v>329</v>
      </c>
      <c r="H104" s="1">
        <v>152</v>
      </c>
      <c r="I104" s="1">
        <v>177</v>
      </c>
      <c r="J104" s="1">
        <v>294</v>
      </c>
      <c r="K104" s="1">
        <v>3</v>
      </c>
      <c r="L104" s="1">
        <v>290</v>
      </c>
      <c r="M104" s="1">
        <v>1</v>
      </c>
      <c r="N104" s="1">
        <v>35</v>
      </c>
      <c r="O104" s="1">
        <v>0</v>
      </c>
      <c r="P104" s="1">
        <v>35</v>
      </c>
      <c r="Q104" s="1">
        <v>0</v>
      </c>
      <c r="R104" s="1">
        <v>0</v>
      </c>
      <c r="T104" s="1">
        <v>56</v>
      </c>
      <c r="U104" s="1">
        <v>56</v>
      </c>
    </row>
    <row r="105" spans="1:21" ht="12.75" x14ac:dyDescent="0.2">
      <c r="A105" s="2">
        <v>44918.773543692128</v>
      </c>
      <c r="B105" s="1">
        <v>20540198</v>
      </c>
      <c r="C105" s="1" t="s">
        <v>138</v>
      </c>
      <c r="D105" s="1" t="s">
        <v>22</v>
      </c>
      <c r="E105" s="1" t="s">
        <v>23</v>
      </c>
      <c r="F105" s="1" t="s">
        <v>29</v>
      </c>
      <c r="G105" s="1">
        <v>331</v>
      </c>
      <c r="H105" s="1">
        <v>162</v>
      </c>
      <c r="I105" s="1">
        <v>169</v>
      </c>
      <c r="J105" s="1">
        <v>152</v>
      </c>
      <c r="K105" s="1">
        <v>20</v>
      </c>
      <c r="L105" s="1">
        <v>122</v>
      </c>
      <c r="M105" s="1">
        <v>10</v>
      </c>
      <c r="N105" s="1">
        <v>179</v>
      </c>
      <c r="O105" s="1">
        <v>15</v>
      </c>
      <c r="P105" s="1">
        <v>143</v>
      </c>
      <c r="Q105" s="1">
        <v>21</v>
      </c>
      <c r="R105" s="1">
        <v>0</v>
      </c>
      <c r="T105" s="1">
        <v>56</v>
      </c>
      <c r="U105" s="1">
        <v>53</v>
      </c>
    </row>
    <row r="106" spans="1:21" ht="12.75" x14ac:dyDescent="0.2">
      <c r="A106" s="2">
        <v>44918.722204039354</v>
      </c>
      <c r="B106" s="1">
        <v>20534016</v>
      </c>
      <c r="C106" s="1" t="s">
        <v>139</v>
      </c>
      <c r="D106" s="1" t="s">
        <v>22</v>
      </c>
      <c r="E106" s="1" t="s">
        <v>23</v>
      </c>
      <c r="F106" s="1" t="s">
        <v>27</v>
      </c>
      <c r="G106" s="1">
        <v>130</v>
      </c>
      <c r="H106" s="1">
        <v>66</v>
      </c>
      <c r="I106" s="1">
        <v>64</v>
      </c>
      <c r="J106" s="1">
        <v>124</v>
      </c>
      <c r="K106" s="1">
        <v>2</v>
      </c>
      <c r="L106" s="1">
        <v>118</v>
      </c>
      <c r="M106" s="1">
        <v>4</v>
      </c>
      <c r="N106" s="1">
        <v>6</v>
      </c>
      <c r="O106" s="1">
        <v>1</v>
      </c>
      <c r="P106" s="1">
        <v>3</v>
      </c>
      <c r="Q106" s="1">
        <v>2</v>
      </c>
      <c r="R106" s="1">
        <v>0</v>
      </c>
      <c r="T106" s="1">
        <v>19</v>
      </c>
      <c r="U106" s="1">
        <v>18</v>
      </c>
    </row>
    <row r="107" spans="1:21" ht="12.75" x14ac:dyDescent="0.2">
      <c r="A107" s="2">
        <v>44917.468189988431</v>
      </c>
      <c r="B107" s="1">
        <v>20533991</v>
      </c>
      <c r="C107" s="1" t="s">
        <v>140</v>
      </c>
      <c r="D107" s="1" t="s">
        <v>22</v>
      </c>
      <c r="E107" s="1" t="s">
        <v>23</v>
      </c>
      <c r="F107" s="1" t="s">
        <v>51</v>
      </c>
      <c r="G107" s="1">
        <v>437</v>
      </c>
      <c r="H107" s="1">
        <v>214</v>
      </c>
      <c r="I107" s="1">
        <v>223</v>
      </c>
      <c r="J107" s="1">
        <v>392</v>
      </c>
      <c r="K107" s="1">
        <v>20</v>
      </c>
      <c r="L107" s="1">
        <v>372</v>
      </c>
      <c r="M107" s="1">
        <v>0</v>
      </c>
      <c r="N107" s="1">
        <v>45</v>
      </c>
      <c r="O107" s="1">
        <v>1</v>
      </c>
      <c r="P107" s="1">
        <v>44</v>
      </c>
      <c r="Q107" s="1">
        <v>0</v>
      </c>
      <c r="R107" s="1">
        <v>0</v>
      </c>
      <c r="T107" s="1">
        <v>77</v>
      </c>
      <c r="U107" s="1">
        <v>77</v>
      </c>
    </row>
    <row r="108" spans="1:21" ht="12.75" x14ac:dyDescent="0.2">
      <c r="A108" s="2">
        <v>44909.446302407407</v>
      </c>
      <c r="B108" s="1">
        <v>20534100</v>
      </c>
      <c r="C108" s="1" t="s">
        <v>141</v>
      </c>
      <c r="D108" s="1" t="s">
        <v>22</v>
      </c>
      <c r="E108" s="1" t="s">
        <v>23</v>
      </c>
      <c r="F108" s="1" t="s">
        <v>29</v>
      </c>
      <c r="G108" s="1">
        <v>168</v>
      </c>
      <c r="H108" s="1">
        <v>91</v>
      </c>
      <c r="I108" s="1">
        <v>77</v>
      </c>
      <c r="J108" s="1">
        <v>146</v>
      </c>
      <c r="K108" s="1">
        <v>0</v>
      </c>
      <c r="L108" s="1">
        <v>145</v>
      </c>
      <c r="M108" s="1">
        <v>1</v>
      </c>
      <c r="N108" s="1">
        <v>22</v>
      </c>
      <c r="O108" s="1">
        <v>0</v>
      </c>
      <c r="P108" s="1">
        <v>22</v>
      </c>
      <c r="Q108" s="1">
        <v>0</v>
      </c>
      <c r="R108" s="1">
        <v>0</v>
      </c>
      <c r="T108" s="1">
        <v>28</v>
      </c>
      <c r="U108" s="1">
        <v>26</v>
      </c>
    </row>
    <row r="109" spans="1:21" ht="12.75" x14ac:dyDescent="0.2">
      <c r="A109" s="2">
        <v>44917.528908298613</v>
      </c>
      <c r="B109" s="1">
        <v>20534048</v>
      </c>
      <c r="C109" s="1" t="s">
        <v>142</v>
      </c>
      <c r="D109" s="1" t="s">
        <v>22</v>
      </c>
      <c r="E109" s="1" t="s">
        <v>23</v>
      </c>
      <c r="F109" s="1" t="s">
        <v>24</v>
      </c>
      <c r="G109" s="1">
        <v>233</v>
      </c>
      <c r="H109" s="1">
        <v>126</v>
      </c>
      <c r="I109" s="1">
        <v>107</v>
      </c>
      <c r="J109" s="1">
        <v>211</v>
      </c>
      <c r="K109" s="1">
        <v>9</v>
      </c>
      <c r="L109" s="1">
        <v>200</v>
      </c>
      <c r="M109" s="1">
        <v>2</v>
      </c>
      <c r="N109" s="1">
        <v>22</v>
      </c>
      <c r="O109" s="1">
        <v>0</v>
      </c>
      <c r="P109" s="1">
        <v>22</v>
      </c>
      <c r="Q109" s="1">
        <v>0</v>
      </c>
      <c r="R109" s="1">
        <v>0</v>
      </c>
      <c r="S109" s="1">
        <v>0</v>
      </c>
      <c r="T109" s="1">
        <v>55</v>
      </c>
      <c r="U109" s="1">
        <v>55</v>
      </c>
    </row>
    <row r="110" spans="1:21" ht="12.75" x14ac:dyDescent="0.2">
      <c r="A110" s="2">
        <v>44909.497695891201</v>
      </c>
      <c r="B110" s="1">
        <v>20534045</v>
      </c>
      <c r="C110" s="1" t="s">
        <v>143</v>
      </c>
      <c r="D110" s="1" t="s">
        <v>22</v>
      </c>
      <c r="E110" s="1" t="s">
        <v>23</v>
      </c>
      <c r="F110" s="1" t="s">
        <v>34</v>
      </c>
      <c r="G110" s="1">
        <v>122</v>
      </c>
      <c r="H110" s="1">
        <v>57</v>
      </c>
      <c r="I110" s="1">
        <v>65</v>
      </c>
      <c r="J110" s="1">
        <v>97</v>
      </c>
      <c r="K110" s="1">
        <v>4</v>
      </c>
      <c r="L110" s="1">
        <v>92</v>
      </c>
      <c r="M110" s="1">
        <v>1</v>
      </c>
      <c r="N110" s="1">
        <v>25</v>
      </c>
      <c r="O110" s="1">
        <v>1</v>
      </c>
      <c r="P110" s="1">
        <v>24</v>
      </c>
      <c r="Q110" s="1">
        <v>0</v>
      </c>
      <c r="R110" s="1">
        <v>0</v>
      </c>
      <c r="T110" s="1">
        <v>15</v>
      </c>
      <c r="U110" s="1">
        <v>15</v>
      </c>
    </row>
    <row r="111" spans="1:21" ht="12.75" x14ac:dyDescent="0.2">
      <c r="A111" s="2">
        <v>44909.416509236107</v>
      </c>
      <c r="B111" s="1">
        <v>69992638</v>
      </c>
      <c r="C111" s="1" t="s">
        <v>144</v>
      </c>
      <c r="D111" s="1" t="s">
        <v>22</v>
      </c>
      <c r="E111" s="1" t="s">
        <v>26</v>
      </c>
      <c r="F111" s="1" t="s">
        <v>24</v>
      </c>
      <c r="G111" s="1">
        <v>387</v>
      </c>
      <c r="H111" s="1">
        <v>196</v>
      </c>
      <c r="I111" s="1">
        <v>191</v>
      </c>
      <c r="J111" s="1">
        <v>277</v>
      </c>
      <c r="K111" s="1">
        <v>31</v>
      </c>
      <c r="L111" s="1">
        <v>246</v>
      </c>
      <c r="M111" s="1">
        <v>0</v>
      </c>
      <c r="N111" s="1">
        <v>110</v>
      </c>
      <c r="O111" s="1">
        <v>8</v>
      </c>
      <c r="P111" s="1">
        <v>102</v>
      </c>
      <c r="Q111" s="1">
        <v>0</v>
      </c>
      <c r="R111" s="1">
        <v>0</v>
      </c>
      <c r="S111" s="1" t="s">
        <v>37</v>
      </c>
      <c r="T111" s="1">
        <v>60</v>
      </c>
      <c r="U111" s="1">
        <v>60</v>
      </c>
    </row>
    <row r="112" spans="1:21" ht="12.75" x14ac:dyDescent="0.2">
      <c r="A112" s="2">
        <v>44909.673283564814</v>
      </c>
      <c r="B112" s="1">
        <v>20534042</v>
      </c>
      <c r="C112" s="1" t="s">
        <v>145</v>
      </c>
      <c r="D112" s="1" t="s">
        <v>22</v>
      </c>
      <c r="E112" s="1" t="s">
        <v>23</v>
      </c>
      <c r="F112" s="1" t="s">
        <v>27</v>
      </c>
      <c r="G112" s="1">
        <v>181</v>
      </c>
      <c r="H112" s="1">
        <v>80</v>
      </c>
      <c r="I112" s="1">
        <v>101</v>
      </c>
      <c r="J112" s="1">
        <v>171</v>
      </c>
      <c r="K112" s="1">
        <v>0</v>
      </c>
      <c r="L112" s="1">
        <v>171</v>
      </c>
      <c r="M112" s="1">
        <v>0</v>
      </c>
      <c r="N112" s="1">
        <v>10</v>
      </c>
      <c r="O112" s="1">
        <v>0</v>
      </c>
      <c r="P112" s="1">
        <v>10</v>
      </c>
      <c r="Q112" s="1">
        <v>0</v>
      </c>
      <c r="R112" s="1">
        <v>0</v>
      </c>
      <c r="T112" s="1">
        <v>44</v>
      </c>
      <c r="U112" s="1">
        <v>44</v>
      </c>
    </row>
    <row r="113" spans="1:21" ht="12.75" x14ac:dyDescent="0.2">
      <c r="A113" s="2">
        <v>44915.348477731481</v>
      </c>
      <c r="B113" s="1">
        <v>20555415</v>
      </c>
      <c r="C113" s="1" t="s">
        <v>146</v>
      </c>
      <c r="D113" s="1" t="s">
        <v>22</v>
      </c>
      <c r="E113" s="1" t="s">
        <v>26</v>
      </c>
      <c r="F113" s="1" t="s">
        <v>27</v>
      </c>
      <c r="G113" s="1">
        <v>471</v>
      </c>
      <c r="H113" s="1">
        <v>240</v>
      </c>
      <c r="I113" s="1">
        <v>231</v>
      </c>
      <c r="J113" s="1">
        <v>290</v>
      </c>
      <c r="K113" s="1">
        <v>46</v>
      </c>
      <c r="L113" s="1">
        <v>239</v>
      </c>
      <c r="M113" s="1">
        <v>5</v>
      </c>
      <c r="N113" s="1">
        <v>181</v>
      </c>
      <c r="O113" s="1">
        <v>32</v>
      </c>
      <c r="P113" s="1">
        <v>147</v>
      </c>
      <c r="Q113" s="1">
        <v>2</v>
      </c>
      <c r="R113" s="1">
        <v>0</v>
      </c>
      <c r="S113" s="1">
        <v>0</v>
      </c>
      <c r="T113" s="1">
        <v>83</v>
      </c>
      <c r="U113" s="1">
        <v>83</v>
      </c>
    </row>
    <row r="114" spans="1:21" ht="12.75" x14ac:dyDescent="0.2">
      <c r="A114" s="2">
        <v>44909.47330445602</v>
      </c>
      <c r="B114" s="1">
        <v>20534033</v>
      </c>
      <c r="C114" s="1" t="s">
        <v>147</v>
      </c>
      <c r="D114" s="1" t="s">
        <v>22</v>
      </c>
      <c r="E114" s="1" t="s">
        <v>23</v>
      </c>
      <c r="F114" s="1" t="s">
        <v>29</v>
      </c>
      <c r="G114" s="1">
        <v>222</v>
      </c>
      <c r="H114" s="1">
        <v>104</v>
      </c>
      <c r="I114" s="1">
        <v>118</v>
      </c>
      <c r="J114" s="1">
        <v>164</v>
      </c>
      <c r="K114" s="1">
        <v>3</v>
      </c>
      <c r="L114" s="1">
        <v>157</v>
      </c>
      <c r="M114" s="1">
        <v>4</v>
      </c>
      <c r="N114" s="1">
        <v>58</v>
      </c>
      <c r="O114" s="1">
        <v>2</v>
      </c>
      <c r="P114" s="1">
        <v>56</v>
      </c>
      <c r="Q114" s="1">
        <v>0</v>
      </c>
      <c r="R114" s="1">
        <v>0</v>
      </c>
      <c r="S114" s="1">
        <v>0</v>
      </c>
      <c r="T114" s="1">
        <v>56</v>
      </c>
      <c r="U114" s="1">
        <v>42</v>
      </c>
    </row>
    <row r="115" spans="1:21" ht="12.75" x14ac:dyDescent="0.2">
      <c r="A115" s="2">
        <v>44921.396113391209</v>
      </c>
      <c r="B115" s="1">
        <v>20533683</v>
      </c>
      <c r="C115" s="1" t="s">
        <v>148</v>
      </c>
      <c r="D115" s="1" t="s">
        <v>22</v>
      </c>
      <c r="E115" s="1" t="s">
        <v>23</v>
      </c>
      <c r="F115" s="1" t="s">
        <v>24</v>
      </c>
      <c r="G115" s="1">
        <v>337</v>
      </c>
      <c r="H115" s="1">
        <v>174</v>
      </c>
      <c r="I115" s="1">
        <v>163</v>
      </c>
      <c r="J115" s="1">
        <v>315</v>
      </c>
      <c r="K115" s="1">
        <v>1</v>
      </c>
      <c r="L115" s="1">
        <v>294</v>
      </c>
      <c r="M115" s="1">
        <v>20</v>
      </c>
      <c r="N115" s="1">
        <v>22</v>
      </c>
      <c r="O115" s="1">
        <v>0</v>
      </c>
      <c r="P115" s="1">
        <v>22</v>
      </c>
      <c r="Q115" s="1">
        <v>0</v>
      </c>
      <c r="R115" s="1">
        <v>0</v>
      </c>
      <c r="T115" s="1">
        <v>58</v>
      </c>
      <c r="U115" s="1">
        <v>52</v>
      </c>
    </row>
    <row r="116" spans="1:21" ht="12.75" x14ac:dyDescent="0.2">
      <c r="A116" s="2">
        <v>44915.564284282409</v>
      </c>
      <c r="B116" s="1">
        <v>20533715</v>
      </c>
      <c r="C116" s="1" t="s">
        <v>149</v>
      </c>
      <c r="D116" s="1" t="s">
        <v>22</v>
      </c>
      <c r="E116" s="1" t="s">
        <v>23</v>
      </c>
      <c r="F116" s="1" t="s">
        <v>27</v>
      </c>
      <c r="G116" s="1">
        <v>80</v>
      </c>
      <c r="H116" s="1">
        <v>39</v>
      </c>
      <c r="I116" s="1">
        <v>41</v>
      </c>
      <c r="J116" s="1">
        <v>72</v>
      </c>
      <c r="K116" s="1">
        <v>0</v>
      </c>
      <c r="L116" s="1">
        <v>72</v>
      </c>
      <c r="M116" s="1">
        <v>0</v>
      </c>
      <c r="N116" s="1">
        <v>8</v>
      </c>
      <c r="O116" s="1">
        <v>1</v>
      </c>
      <c r="P116" s="1">
        <v>7</v>
      </c>
      <c r="Q116" s="1">
        <v>0</v>
      </c>
      <c r="R116" s="1">
        <v>0</v>
      </c>
      <c r="S116" s="1">
        <v>0</v>
      </c>
      <c r="T116" s="1">
        <v>10</v>
      </c>
      <c r="U116" s="1">
        <v>5</v>
      </c>
    </row>
    <row r="117" spans="1:21" ht="12.75" x14ac:dyDescent="0.2">
      <c r="A117" s="2">
        <v>44909.439754016203</v>
      </c>
      <c r="B117" s="1">
        <v>20548804</v>
      </c>
      <c r="C117" s="1" t="s">
        <v>150</v>
      </c>
      <c r="D117" s="1" t="s">
        <v>22</v>
      </c>
      <c r="E117" s="1" t="s">
        <v>23</v>
      </c>
      <c r="F117" s="1" t="s">
        <v>24</v>
      </c>
      <c r="G117" s="1">
        <v>205</v>
      </c>
      <c r="H117" s="1">
        <v>109</v>
      </c>
      <c r="I117" s="1">
        <v>96</v>
      </c>
      <c r="J117" s="1">
        <v>197</v>
      </c>
      <c r="K117" s="1">
        <v>2</v>
      </c>
      <c r="L117" s="1">
        <v>193</v>
      </c>
      <c r="M117" s="1">
        <v>2</v>
      </c>
      <c r="N117" s="1">
        <v>8</v>
      </c>
      <c r="O117" s="1">
        <v>0</v>
      </c>
      <c r="P117" s="1">
        <v>8</v>
      </c>
      <c r="Q117" s="1">
        <v>0</v>
      </c>
      <c r="R117" s="1">
        <v>0</v>
      </c>
      <c r="S117" s="1" t="s">
        <v>37</v>
      </c>
      <c r="T117" s="1">
        <v>42</v>
      </c>
      <c r="U117" s="1">
        <v>40</v>
      </c>
    </row>
    <row r="118" spans="1:21" ht="12.75" x14ac:dyDescent="0.2">
      <c r="A118" s="2">
        <v>44907.511417766204</v>
      </c>
      <c r="B118" s="1">
        <v>60720790</v>
      </c>
      <c r="C118" s="1" t="s">
        <v>151</v>
      </c>
      <c r="D118" s="1" t="s">
        <v>33</v>
      </c>
      <c r="E118" s="1" t="s">
        <v>26</v>
      </c>
      <c r="F118" s="1" t="s">
        <v>24</v>
      </c>
      <c r="G118" s="1">
        <v>63</v>
      </c>
      <c r="H118" s="1">
        <v>31</v>
      </c>
      <c r="I118" s="1">
        <v>32</v>
      </c>
      <c r="J118" s="1">
        <v>57</v>
      </c>
      <c r="K118" s="1">
        <v>1</v>
      </c>
      <c r="L118" s="1">
        <v>49</v>
      </c>
      <c r="M118" s="1">
        <v>7</v>
      </c>
      <c r="N118" s="1">
        <v>6</v>
      </c>
      <c r="O118" s="1">
        <v>0</v>
      </c>
      <c r="P118" s="1">
        <v>6</v>
      </c>
      <c r="Q118" s="1">
        <v>0</v>
      </c>
      <c r="R118" s="1">
        <v>1</v>
      </c>
      <c r="S118" s="1" t="s">
        <v>152</v>
      </c>
      <c r="T118" s="1"/>
      <c r="U118" s="1"/>
    </row>
    <row r="119" spans="1:21" ht="12.75" x14ac:dyDescent="0.2">
      <c r="A119" s="2">
        <v>44918.743635405088</v>
      </c>
      <c r="B119" s="1">
        <v>20533686</v>
      </c>
      <c r="C119" s="1" t="s">
        <v>153</v>
      </c>
      <c r="D119" s="1" t="s">
        <v>22</v>
      </c>
      <c r="E119" s="1" t="s">
        <v>23</v>
      </c>
      <c r="F119" s="1" t="s">
        <v>24</v>
      </c>
      <c r="G119" s="1">
        <v>205</v>
      </c>
      <c r="H119" s="1">
        <v>102</v>
      </c>
      <c r="I119" s="1">
        <v>103</v>
      </c>
      <c r="J119" s="1">
        <v>172</v>
      </c>
      <c r="K119" s="1">
        <v>10</v>
      </c>
      <c r="L119" s="1">
        <v>160</v>
      </c>
      <c r="M119" s="1">
        <v>2</v>
      </c>
      <c r="N119" s="1">
        <v>33</v>
      </c>
      <c r="O119" s="1">
        <v>1</v>
      </c>
      <c r="P119" s="1">
        <v>32</v>
      </c>
      <c r="Q119" s="1">
        <v>0</v>
      </c>
      <c r="R119" s="1">
        <v>0</v>
      </c>
      <c r="S119" s="1">
        <v>0</v>
      </c>
      <c r="T119" s="1">
        <v>30</v>
      </c>
      <c r="U119" s="1">
        <v>30</v>
      </c>
    </row>
    <row r="120" spans="1:21" ht="12.75" x14ac:dyDescent="0.2">
      <c r="A120" s="2">
        <v>44909.532899004626</v>
      </c>
      <c r="B120" s="1">
        <v>20534035</v>
      </c>
      <c r="C120" s="1" t="s">
        <v>154</v>
      </c>
      <c r="D120" s="1" t="s">
        <v>22</v>
      </c>
      <c r="E120" s="1" t="s">
        <v>23</v>
      </c>
      <c r="F120" s="1" t="s">
        <v>29</v>
      </c>
      <c r="G120" s="1">
        <v>331</v>
      </c>
      <c r="H120" s="1">
        <v>185</v>
      </c>
      <c r="I120" s="1">
        <v>146</v>
      </c>
      <c r="J120" s="1">
        <v>294</v>
      </c>
      <c r="K120" s="1">
        <v>0</v>
      </c>
      <c r="L120" s="1">
        <v>294</v>
      </c>
      <c r="M120" s="1">
        <v>0</v>
      </c>
      <c r="N120" s="1">
        <v>37</v>
      </c>
      <c r="O120" s="1">
        <v>0</v>
      </c>
      <c r="P120" s="1">
        <v>37</v>
      </c>
      <c r="Q120" s="1">
        <v>0</v>
      </c>
      <c r="R120" s="1">
        <v>0</v>
      </c>
      <c r="S120" s="1" t="s">
        <v>37</v>
      </c>
      <c r="T120" s="1">
        <v>56</v>
      </c>
      <c r="U120" s="1">
        <v>56</v>
      </c>
    </row>
    <row r="121" spans="1:21" ht="12.75" x14ac:dyDescent="0.2">
      <c r="A121" s="2">
        <v>44918.670334201393</v>
      </c>
      <c r="B121" s="1">
        <v>20534091</v>
      </c>
      <c r="C121" s="1" t="s">
        <v>155</v>
      </c>
      <c r="D121" s="1" t="s">
        <v>22</v>
      </c>
      <c r="E121" s="1" t="s">
        <v>23</v>
      </c>
      <c r="F121" s="1" t="s">
        <v>34</v>
      </c>
      <c r="G121" s="1">
        <v>328</v>
      </c>
      <c r="H121" s="1">
        <v>178</v>
      </c>
      <c r="I121" s="1">
        <v>150</v>
      </c>
      <c r="J121" s="1">
        <v>252</v>
      </c>
      <c r="K121" s="1">
        <v>16</v>
      </c>
      <c r="L121" s="1">
        <v>236</v>
      </c>
      <c r="M121" s="1">
        <v>0</v>
      </c>
      <c r="N121" s="1">
        <v>76</v>
      </c>
      <c r="O121" s="1">
        <v>2</v>
      </c>
      <c r="P121" s="1">
        <v>74</v>
      </c>
      <c r="Q121" s="1">
        <v>0</v>
      </c>
      <c r="R121" s="1">
        <v>0</v>
      </c>
      <c r="T121" s="1">
        <v>56</v>
      </c>
      <c r="U121" s="1">
        <v>56</v>
      </c>
    </row>
    <row r="122" spans="1:21" ht="12.75" x14ac:dyDescent="0.2">
      <c r="A122" s="2">
        <v>44907.537623553246</v>
      </c>
      <c r="B122" s="1">
        <v>20533899</v>
      </c>
      <c r="C122" s="1" t="s">
        <v>156</v>
      </c>
      <c r="D122" s="1" t="s">
        <v>22</v>
      </c>
      <c r="E122" s="1" t="s">
        <v>26</v>
      </c>
      <c r="F122" s="1" t="s">
        <v>27</v>
      </c>
      <c r="G122" s="1">
        <v>626</v>
      </c>
      <c r="H122" s="1">
        <v>322</v>
      </c>
      <c r="I122" s="1">
        <v>304</v>
      </c>
      <c r="J122" s="1">
        <v>477</v>
      </c>
      <c r="K122" s="1">
        <v>42</v>
      </c>
      <c r="L122" s="1">
        <v>435</v>
      </c>
      <c r="M122" s="1">
        <v>0</v>
      </c>
      <c r="N122" s="1">
        <v>149</v>
      </c>
      <c r="O122" s="1">
        <v>13</v>
      </c>
      <c r="P122" s="1">
        <v>136</v>
      </c>
      <c r="Q122" s="1">
        <v>0</v>
      </c>
      <c r="R122" s="1">
        <v>0</v>
      </c>
      <c r="T122" s="1">
        <v>112</v>
      </c>
      <c r="U122" s="1">
        <v>112</v>
      </c>
    </row>
    <row r="123" spans="1:21" ht="12.75" x14ac:dyDescent="0.2">
      <c r="A123" s="2"/>
      <c r="J123" s="1"/>
      <c r="K123" s="1"/>
      <c r="L123" s="1"/>
      <c r="M123" s="1"/>
      <c r="N123" s="1"/>
      <c r="O123" s="1"/>
      <c r="P123" s="1"/>
      <c r="Q123" s="1"/>
    </row>
    <row r="124" spans="1:21" ht="12.75" x14ac:dyDescent="0.2">
      <c r="A124" s="2">
        <v>44921.481299965279</v>
      </c>
      <c r="B124" s="1">
        <v>20539779</v>
      </c>
      <c r="C124" s="1" t="s">
        <v>157</v>
      </c>
      <c r="D124" s="1" t="s">
        <v>22</v>
      </c>
      <c r="E124" s="1" t="s">
        <v>23</v>
      </c>
      <c r="F124" s="1" t="s">
        <v>51</v>
      </c>
      <c r="G124" s="1">
        <v>245</v>
      </c>
      <c r="H124" s="1">
        <v>116</v>
      </c>
      <c r="I124" s="1">
        <v>119</v>
      </c>
      <c r="J124" s="1">
        <v>227</v>
      </c>
      <c r="K124" s="1">
        <v>7</v>
      </c>
      <c r="L124" s="1">
        <v>219</v>
      </c>
      <c r="M124" s="1">
        <v>1</v>
      </c>
      <c r="N124" s="1">
        <v>18</v>
      </c>
      <c r="O124" s="1">
        <v>1</v>
      </c>
      <c r="P124" s="1">
        <v>17</v>
      </c>
      <c r="Q124" s="1">
        <v>0</v>
      </c>
      <c r="R124" s="1">
        <v>0</v>
      </c>
      <c r="T124" s="1">
        <v>35</v>
      </c>
      <c r="U124" s="1">
        <v>33</v>
      </c>
    </row>
    <row r="125" spans="1:21" ht="12.75" x14ac:dyDescent="0.2">
      <c r="A125" s="2">
        <v>44918.975496076389</v>
      </c>
      <c r="B125" s="1">
        <v>20533918</v>
      </c>
      <c r="C125" s="1" t="s">
        <v>158</v>
      </c>
      <c r="D125" s="1" t="s">
        <v>22</v>
      </c>
      <c r="E125" s="1" t="s">
        <v>26</v>
      </c>
      <c r="F125" s="1" t="s">
        <v>24</v>
      </c>
      <c r="G125" s="1">
        <v>56</v>
      </c>
      <c r="H125" s="1">
        <v>28</v>
      </c>
      <c r="I125" s="1">
        <v>28</v>
      </c>
      <c r="J125" s="1">
        <v>53</v>
      </c>
      <c r="K125" s="1">
        <v>0</v>
      </c>
      <c r="L125" s="1">
        <v>51</v>
      </c>
      <c r="M125" s="1">
        <v>2</v>
      </c>
      <c r="N125" s="1">
        <v>3</v>
      </c>
      <c r="O125" s="1">
        <v>0</v>
      </c>
      <c r="P125" s="1">
        <v>3</v>
      </c>
      <c r="Q125" s="1">
        <v>0</v>
      </c>
      <c r="R125" s="1">
        <v>0</v>
      </c>
      <c r="S125" s="1">
        <v>0</v>
      </c>
      <c r="T125" s="1">
        <v>8</v>
      </c>
      <c r="U125" s="1">
        <v>7</v>
      </c>
    </row>
    <row r="126" spans="1:21" ht="12.75" x14ac:dyDescent="0.2">
      <c r="A126" s="2">
        <v>44917.486475775462</v>
      </c>
      <c r="B126" s="1">
        <v>20534095</v>
      </c>
      <c r="C126" s="1" t="s">
        <v>159</v>
      </c>
      <c r="D126" s="1" t="s">
        <v>22</v>
      </c>
      <c r="E126" s="1" t="s">
        <v>23</v>
      </c>
      <c r="F126" s="1" t="s">
        <v>29</v>
      </c>
      <c r="G126" s="1">
        <v>234</v>
      </c>
      <c r="H126" s="1">
        <v>110</v>
      </c>
      <c r="I126" s="1">
        <v>124</v>
      </c>
      <c r="J126" s="1">
        <v>234</v>
      </c>
      <c r="K126" s="1">
        <v>0</v>
      </c>
      <c r="L126" s="1">
        <v>234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29</v>
      </c>
      <c r="U126" s="1">
        <v>29</v>
      </c>
    </row>
    <row r="127" spans="1:21" ht="12.75" x14ac:dyDescent="0.2">
      <c r="A127" s="2">
        <v>44909.410638912042</v>
      </c>
      <c r="B127" s="1">
        <v>20533701</v>
      </c>
      <c r="C127" s="1" t="s">
        <v>160</v>
      </c>
      <c r="D127" s="1" t="s">
        <v>22</v>
      </c>
      <c r="E127" s="1" t="s">
        <v>23</v>
      </c>
      <c r="F127" s="1" t="s">
        <v>27</v>
      </c>
      <c r="G127" s="1">
        <v>122</v>
      </c>
      <c r="H127" s="1">
        <v>65</v>
      </c>
      <c r="I127" s="1">
        <v>57</v>
      </c>
      <c r="J127" s="1">
        <v>118</v>
      </c>
      <c r="K127" s="1">
        <v>2</v>
      </c>
      <c r="L127" s="1">
        <v>115</v>
      </c>
      <c r="M127" s="1">
        <v>1</v>
      </c>
      <c r="N127" s="1">
        <v>4</v>
      </c>
      <c r="O127" s="1">
        <v>0</v>
      </c>
      <c r="P127" s="1">
        <v>4</v>
      </c>
      <c r="Q127" s="1">
        <v>0</v>
      </c>
      <c r="R127" s="1">
        <v>0</v>
      </c>
      <c r="S127" s="1">
        <v>0</v>
      </c>
      <c r="T127" s="1">
        <v>12</v>
      </c>
      <c r="U127" s="1">
        <v>12</v>
      </c>
    </row>
    <row r="128" spans="1:21" ht="12.75" x14ac:dyDescent="0.2">
      <c r="A128" s="2">
        <v>44917.484623969911</v>
      </c>
      <c r="B128" s="1">
        <v>20533994</v>
      </c>
      <c r="C128" s="1" t="s">
        <v>161</v>
      </c>
      <c r="D128" s="1" t="s">
        <v>22</v>
      </c>
      <c r="E128" s="1" t="s">
        <v>23</v>
      </c>
      <c r="F128" s="1" t="s">
        <v>51</v>
      </c>
      <c r="G128" s="1">
        <v>211</v>
      </c>
      <c r="H128" s="1">
        <v>118</v>
      </c>
      <c r="I128" s="1">
        <v>93</v>
      </c>
      <c r="J128" s="1">
        <v>207</v>
      </c>
      <c r="K128" s="1">
        <v>3</v>
      </c>
      <c r="L128" s="1">
        <v>204</v>
      </c>
      <c r="M128" s="1">
        <v>0</v>
      </c>
      <c r="N128" s="1">
        <v>4</v>
      </c>
      <c r="O128" s="1">
        <v>0</v>
      </c>
      <c r="P128" s="1">
        <v>4</v>
      </c>
      <c r="Q128" s="1">
        <v>0</v>
      </c>
      <c r="R128" s="1">
        <v>0</v>
      </c>
      <c r="S128" s="1">
        <v>0</v>
      </c>
      <c r="T128" s="1">
        <v>28</v>
      </c>
      <c r="U128" s="1">
        <v>28</v>
      </c>
    </row>
    <row r="129" spans="1:21" ht="12.75" x14ac:dyDescent="0.2">
      <c r="A129" s="2">
        <v>44918.645587569445</v>
      </c>
      <c r="B129" s="1">
        <v>20534085</v>
      </c>
      <c r="C129" s="1" t="s">
        <v>162</v>
      </c>
      <c r="D129" s="1" t="s">
        <v>22</v>
      </c>
      <c r="E129" s="1" t="s">
        <v>23</v>
      </c>
      <c r="F129" s="1" t="s">
        <v>24</v>
      </c>
      <c r="G129" s="1">
        <v>266</v>
      </c>
      <c r="H129" s="1">
        <v>139</v>
      </c>
      <c r="I129" s="1">
        <v>127</v>
      </c>
      <c r="J129" s="1">
        <v>218</v>
      </c>
      <c r="K129" s="1">
        <v>7</v>
      </c>
      <c r="L129" s="1">
        <v>207</v>
      </c>
      <c r="M129" s="1">
        <v>4</v>
      </c>
      <c r="N129" s="1">
        <v>48</v>
      </c>
      <c r="O129" s="1">
        <v>0</v>
      </c>
      <c r="P129" s="1">
        <v>47</v>
      </c>
      <c r="Q129" s="1">
        <v>1</v>
      </c>
      <c r="R129" s="1">
        <v>0</v>
      </c>
      <c r="S129" s="1">
        <v>0</v>
      </c>
      <c r="T129" s="1">
        <v>55</v>
      </c>
      <c r="U129" s="1">
        <v>52</v>
      </c>
    </row>
    <row r="130" spans="1:21" ht="12.75" x14ac:dyDescent="0.2">
      <c r="A130" s="2">
        <v>44909.511593807867</v>
      </c>
      <c r="B130" s="1">
        <v>20534028</v>
      </c>
      <c r="C130" s="1" t="s">
        <v>163</v>
      </c>
      <c r="D130" s="1" t="s">
        <v>22</v>
      </c>
      <c r="E130" s="1" t="s">
        <v>23</v>
      </c>
      <c r="F130" s="1" t="s">
        <v>27</v>
      </c>
      <c r="G130" s="1">
        <v>152</v>
      </c>
      <c r="H130" s="1">
        <v>78</v>
      </c>
      <c r="I130" s="1">
        <v>74</v>
      </c>
      <c r="J130" s="1">
        <v>142</v>
      </c>
      <c r="K130" s="1">
        <v>4</v>
      </c>
      <c r="L130" s="1">
        <v>132</v>
      </c>
      <c r="M130" s="1">
        <v>6</v>
      </c>
      <c r="N130" s="1">
        <v>10</v>
      </c>
      <c r="O130" s="1">
        <v>0</v>
      </c>
      <c r="P130" s="1">
        <v>8</v>
      </c>
      <c r="Q130" s="1">
        <v>2</v>
      </c>
      <c r="R130" s="1">
        <v>0</v>
      </c>
      <c r="S130" s="1" t="s">
        <v>37</v>
      </c>
      <c r="T130" s="1">
        <v>21</v>
      </c>
      <c r="U130" s="1">
        <v>21</v>
      </c>
    </row>
    <row r="131" spans="1:21" ht="12.75" x14ac:dyDescent="0.2">
      <c r="A131" s="2">
        <v>44909.713034097222</v>
      </c>
      <c r="B131" s="1">
        <v>20539781</v>
      </c>
      <c r="C131" s="1" t="s">
        <v>164</v>
      </c>
      <c r="D131" s="1" t="s">
        <v>22</v>
      </c>
      <c r="E131" s="1" t="s">
        <v>23</v>
      </c>
      <c r="F131" s="1" t="s">
        <v>29</v>
      </c>
      <c r="G131" s="1">
        <v>331</v>
      </c>
      <c r="H131" s="1">
        <v>166</v>
      </c>
      <c r="I131" s="1">
        <v>165</v>
      </c>
      <c r="J131" s="1">
        <v>293</v>
      </c>
      <c r="K131" s="1">
        <v>12</v>
      </c>
      <c r="L131" s="1">
        <v>258</v>
      </c>
      <c r="M131" s="1">
        <v>23</v>
      </c>
      <c r="N131" s="1">
        <v>38</v>
      </c>
      <c r="O131" s="1">
        <v>3</v>
      </c>
      <c r="P131" s="1">
        <v>30</v>
      </c>
      <c r="Q131" s="1">
        <v>5</v>
      </c>
      <c r="R131" s="1">
        <v>0</v>
      </c>
      <c r="S131" s="1" t="s">
        <v>37</v>
      </c>
      <c r="T131" s="1">
        <v>56</v>
      </c>
      <c r="U131" s="1">
        <v>53</v>
      </c>
    </row>
    <row r="132" spans="1:21" ht="12.75" x14ac:dyDescent="0.2">
      <c r="A132" s="2">
        <v>44918.635731226852</v>
      </c>
      <c r="B132" s="1">
        <v>20534058</v>
      </c>
      <c r="C132" s="1" t="s">
        <v>165</v>
      </c>
      <c r="D132" s="1" t="s">
        <v>22</v>
      </c>
      <c r="E132" s="1" t="s">
        <v>23</v>
      </c>
      <c r="F132" s="1" t="s">
        <v>24</v>
      </c>
      <c r="G132" s="1">
        <v>342</v>
      </c>
      <c r="H132" s="1">
        <v>177</v>
      </c>
      <c r="I132" s="1">
        <v>165</v>
      </c>
      <c r="J132" s="1">
        <v>290</v>
      </c>
      <c r="K132" s="1">
        <v>12</v>
      </c>
      <c r="L132" s="1">
        <v>238</v>
      </c>
      <c r="M132" s="1">
        <v>40</v>
      </c>
      <c r="N132" s="1">
        <v>52</v>
      </c>
      <c r="O132" s="1">
        <v>4</v>
      </c>
      <c r="P132" s="1">
        <v>45</v>
      </c>
      <c r="Q132" s="1">
        <v>3</v>
      </c>
      <c r="R132" s="1">
        <v>0</v>
      </c>
      <c r="S132" s="1">
        <v>0</v>
      </c>
      <c r="T132" s="1">
        <v>55</v>
      </c>
      <c r="U132" s="1">
        <v>52</v>
      </c>
    </row>
    <row r="133" spans="1:21" ht="12.75" x14ac:dyDescent="0.2">
      <c r="A133" s="2">
        <v>44915.734459803236</v>
      </c>
      <c r="B133" s="1">
        <v>20539445</v>
      </c>
      <c r="C133" s="1" t="s">
        <v>166</v>
      </c>
      <c r="D133" s="1" t="s">
        <v>22</v>
      </c>
      <c r="E133" s="1" t="s">
        <v>23</v>
      </c>
      <c r="F133" s="1" t="s">
        <v>34</v>
      </c>
      <c r="G133" s="1">
        <v>307</v>
      </c>
      <c r="H133" s="1">
        <v>159</v>
      </c>
      <c r="I133" s="1">
        <v>148</v>
      </c>
      <c r="J133" s="1">
        <v>274</v>
      </c>
      <c r="K133" s="1">
        <v>8</v>
      </c>
      <c r="L133" s="1">
        <v>266</v>
      </c>
      <c r="M133" s="1">
        <v>0</v>
      </c>
      <c r="N133" s="1">
        <v>33</v>
      </c>
      <c r="O133" s="1">
        <v>1</v>
      </c>
      <c r="P133" s="1">
        <v>32</v>
      </c>
      <c r="Q133" s="1">
        <v>0</v>
      </c>
      <c r="R133" s="1">
        <v>0</v>
      </c>
      <c r="T133" s="1">
        <v>49</v>
      </c>
      <c r="U133" s="1">
        <v>17</v>
      </c>
    </row>
    <row r="134" spans="1:21" ht="12.75" x14ac:dyDescent="0.2">
      <c r="A134" s="2">
        <v>44921.410253865739</v>
      </c>
      <c r="B134" s="1">
        <v>20540202</v>
      </c>
      <c r="C134" s="1" t="s">
        <v>167</v>
      </c>
      <c r="D134" s="1" t="s">
        <v>22</v>
      </c>
      <c r="E134" s="1" t="s">
        <v>23</v>
      </c>
      <c r="F134" s="1" t="s">
        <v>34</v>
      </c>
      <c r="G134" s="1">
        <v>139</v>
      </c>
      <c r="H134" s="1">
        <v>70</v>
      </c>
      <c r="I134" s="1">
        <v>69</v>
      </c>
      <c r="J134" s="1">
        <v>117</v>
      </c>
      <c r="K134" s="1">
        <v>8</v>
      </c>
      <c r="L134" s="1">
        <v>109</v>
      </c>
      <c r="M134" s="1">
        <v>0</v>
      </c>
      <c r="N134" s="1">
        <v>22</v>
      </c>
      <c r="O134" s="1">
        <v>1</v>
      </c>
      <c r="P134" s="1">
        <v>20</v>
      </c>
      <c r="Q134" s="1">
        <v>1</v>
      </c>
      <c r="R134" s="1">
        <v>0</v>
      </c>
      <c r="S134" s="1">
        <v>0</v>
      </c>
      <c r="T134" s="1">
        <v>24</v>
      </c>
      <c r="U134" s="1">
        <v>12</v>
      </c>
    </row>
    <row r="135" spans="1:21" ht="12.75" x14ac:dyDescent="0.2">
      <c r="A135" s="2">
        <v>44909.588567071754</v>
      </c>
      <c r="B135" s="1">
        <v>20533681</v>
      </c>
      <c r="C135" s="1" t="s">
        <v>168</v>
      </c>
      <c r="D135" s="1" t="s">
        <v>22</v>
      </c>
      <c r="E135" s="1" t="s">
        <v>23</v>
      </c>
      <c r="F135" s="1" t="s">
        <v>51</v>
      </c>
      <c r="G135" s="1">
        <v>288</v>
      </c>
      <c r="H135" s="1">
        <v>158</v>
      </c>
      <c r="I135" s="1">
        <v>130</v>
      </c>
      <c r="J135" s="1">
        <v>274</v>
      </c>
      <c r="K135" s="1">
        <v>0</v>
      </c>
      <c r="L135" s="1">
        <v>272</v>
      </c>
      <c r="M135" s="1">
        <v>2</v>
      </c>
      <c r="N135" s="1">
        <v>14</v>
      </c>
      <c r="O135" s="1">
        <v>0</v>
      </c>
      <c r="P135" s="1">
        <v>14</v>
      </c>
      <c r="Q135" s="1">
        <v>0</v>
      </c>
      <c r="R135" s="1">
        <v>0</v>
      </c>
      <c r="S135" s="1">
        <v>0</v>
      </c>
      <c r="T135" s="1">
        <v>43</v>
      </c>
      <c r="U135" s="1">
        <v>40</v>
      </c>
    </row>
    <row r="136" spans="1:21" ht="12.75" x14ac:dyDescent="0.2">
      <c r="A136" s="2">
        <v>44909.661517604167</v>
      </c>
      <c r="B136" s="1">
        <v>20533893</v>
      </c>
      <c r="C136" s="1" t="s">
        <v>169</v>
      </c>
      <c r="D136" s="1" t="s">
        <v>22</v>
      </c>
      <c r="E136" s="1" t="s">
        <v>26</v>
      </c>
      <c r="F136" s="1" t="s">
        <v>24</v>
      </c>
      <c r="G136" s="1">
        <v>10</v>
      </c>
      <c r="H136" s="1">
        <v>6</v>
      </c>
      <c r="I136" s="1">
        <v>4</v>
      </c>
      <c r="J136" s="1">
        <v>8</v>
      </c>
      <c r="K136" s="1">
        <v>2</v>
      </c>
      <c r="L136" s="1">
        <v>6</v>
      </c>
      <c r="M136" s="1">
        <v>0</v>
      </c>
      <c r="N136" s="1">
        <v>2</v>
      </c>
      <c r="O136" s="1">
        <v>0</v>
      </c>
      <c r="P136" s="1">
        <v>2</v>
      </c>
      <c r="Q136" s="1">
        <v>0</v>
      </c>
      <c r="R136" s="1">
        <v>0</v>
      </c>
      <c r="S136" s="1">
        <v>0</v>
      </c>
      <c r="T136" s="1">
        <v>3</v>
      </c>
      <c r="U136" s="1">
        <v>2</v>
      </c>
    </row>
    <row r="137" spans="1:21" ht="12.75" x14ac:dyDescent="0.2">
      <c r="A137" s="2">
        <v>44909.437462523143</v>
      </c>
      <c r="B137" s="1">
        <v>60720759</v>
      </c>
      <c r="C137" s="1" t="s">
        <v>170</v>
      </c>
      <c r="D137" s="1" t="s">
        <v>33</v>
      </c>
      <c r="E137" s="1" t="s">
        <v>26</v>
      </c>
      <c r="F137" s="1" t="s">
        <v>29</v>
      </c>
      <c r="G137" s="1">
        <v>98</v>
      </c>
      <c r="H137" s="1">
        <v>59</v>
      </c>
      <c r="I137" s="1">
        <v>39</v>
      </c>
      <c r="J137" s="1">
        <v>97</v>
      </c>
      <c r="K137" s="1">
        <v>0</v>
      </c>
      <c r="L137" s="1">
        <v>97</v>
      </c>
      <c r="M137" s="1">
        <v>0</v>
      </c>
      <c r="N137" s="1">
        <v>1</v>
      </c>
      <c r="O137" s="1">
        <v>0</v>
      </c>
      <c r="P137" s="1">
        <v>1</v>
      </c>
      <c r="Q137" s="1">
        <v>0</v>
      </c>
      <c r="R137" s="1">
        <v>0</v>
      </c>
      <c r="S137" s="1">
        <v>0</v>
      </c>
      <c r="T137" s="1">
        <v>14</v>
      </c>
      <c r="U137" s="1">
        <v>2</v>
      </c>
    </row>
    <row r="138" spans="1:21" ht="12.75" x14ac:dyDescent="0.2">
      <c r="A138" s="2">
        <v>44907.844119918984</v>
      </c>
      <c r="B138" s="1">
        <v>20533916</v>
      </c>
      <c r="C138" s="1" t="s">
        <v>171</v>
      </c>
      <c r="D138" s="1" t="s">
        <v>22</v>
      </c>
      <c r="E138" s="1" t="s">
        <v>26</v>
      </c>
      <c r="F138" s="1" t="s">
        <v>51</v>
      </c>
      <c r="G138" s="1">
        <v>406</v>
      </c>
      <c r="H138" s="1">
        <v>201</v>
      </c>
      <c r="I138" s="1">
        <v>205</v>
      </c>
      <c r="J138" s="1">
        <v>309</v>
      </c>
      <c r="K138" s="1">
        <v>16</v>
      </c>
      <c r="L138" s="1">
        <v>291</v>
      </c>
      <c r="M138" s="1">
        <v>2</v>
      </c>
      <c r="N138" s="1">
        <v>97</v>
      </c>
      <c r="O138" s="1">
        <v>6</v>
      </c>
      <c r="P138" s="1">
        <v>91</v>
      </c>
      <c r="Q138" s="1">
        <v>0</v>
      </c>
      <c r="R138" s="1">
        <v>0</v>
      </c>
      <c r="S138" s="1">
        <v>0</v>
      </c>
      <c r="T138" s="1">
        <v>52</v>
      </c>
      <c r="U138" s="1">
        <v>51</v>
      </c>
    </row>
    <row r="139" spans="1:21" ht="12.75" x14ac:dyDescent="0.2">
      <c r="A139" s="2">
        <v>44909.668169259261</v>
      </c>
      <c r="B139" s="1">
        <v>20534005</v>
      </c>
      <c r="C139" s="1" t="s">
        <v>172</v>
      </c>
      <c r="D139" s="1" t="s">
        <v>22</v>
      </c>
      <c r="E139" s="1" t="s">
        <v>23</v>
      </c>
      <c r="F139" s="1" t="s">
        <v>34</v>
      </c>
      <c r="G139" s="1">
        <v>586</v>
      </c>
      <c r="H139" s="1">
        <v>297</v>
      </c>
      <c r="I139" s="1">
        <v>289</v>
      </c>
      <c r="J139" s="1">
        <v>575</v>
      </c>
      <c r="K139" s="1">
        <v>0</v>
      </c>
      <c r="L139" s="1">
        <v>567</v>
      </c>
      <c r="M139" s="1">
        <v>8</v>
      </c>
      <c r="N139" s="1">
        <v>11</v>
      </c>
      <c r="O139" s="1">
        <v>0</v>
      </c>
      <c r="P139" s="1">
        <v>11</v>
      </c>
      <c r="Q139" s="1">
        <v>0</v>
      </c>
      <c r="R139" s="1">
        <v>0</v>
      </c>
      <c r="T139" s="1">
        <v>99</v>
      </c>
      <c r="U139" s="1">
        <v>94</v>
      </c>
    </row>
    <row r="140" spans="1:21" ht="12.75" x14ac:dyDescent="0.2">
      <c r="A140" s="2">
        <v>44909.478127071758</v>
      </c>
      <c r="B140" s="1">
        <v>20534021</v>
      </c>
      <c r="C140" s="1" t="s">
        <v>173</v>
      </c>
      <c r="D140" s="1" t="s">
        <v>22</v>
      </c>
      <c r="E140" s="1" t="s">
        <v>23</v>
      </c>
      <c r="F140" s="1" t="s">
        <v>51</v>
      </c>
      <c r="G140" s="1">
        <v>127</v>
      </c>
      <c r="H140" s="1">
        <v>64</v>
      </c>
      <c r="I140" s="1">
        <v>63</v>
      </c>
      <c r="J140" s="1">
        <v>97</v>
      </c>
      <c r="K140" s="1">
        <v>1</v>
      </c>
      <c r="L140" s="1">
        <v>95</v>
      </c>
      <c r="M140" s="1">
        <v>1</v>
      </c>
      <c r="N140" s="1">
        <v>30</v>
      </c>
      <c r="O140" s="1">
        <v>2</v>
      </c>
      <c r="P140" s="1">
        <v>28</v>
      </c>
      <c r="Q140" s="1">
        <v>0</v>
      </c>
      <c r="R140" s="1">
        <v>0</v>
      </c>
      <c r="S140" s="1">
        <v>0</v>
      </c>
      <c r="T140" s="1">
        <v>28</v>
      </c>
      <c r="U140" s="1">
        <v>28</v>
      </c>
    </row>
    <row r="141" spans="1:21" ht="12.75" x14ac:dyDescent="0.2">
      <c r="A141" s="2">
        <v>44909.416130381942</v>
      </c>
      <c r="B141" s="1">
        <v>20533855</v>
      </c>
      <c r="C141" s="1" t="s">
        <v>174</v>
      </c>
      <c r="D141" s="1" t="s">
        <v>22</v>
      </c>
      <c r="E141" s="1" t="s">
        <v>23</v>
      </c>
      <c r="F141" s="1" t="s">
        <v>27</v>
      </c>
      <c r="G141" s="1">
        <v>355</v>
      </c>
      <c r="H141" s="1">
        <v>179</v>
      </c>
      <c r="I141" s="1">
        <v>176</v>
      </c>
      <c r="J141" s="1">
        <v>317</v>
      </c>
      <c r="K141" s="1">
        <v>4</v>
      </c>
      <c r="L141" s="1">
        <v>304</v>
      </c>
      <c r="M141" s="1">
        <v>9</v>
      </c>
      <c r="N141" s="1">
        <v>38</v>
      </c>
      <c r="O141" s="1">
        <v>3</v>
      </c>
      <c r="P141" s="1">
        <v>34</v>
      </c>
      <c r="Q141" s="1">
        <v>1</v>
      </c>
      <c r="R141" s="1">
        <v>0</v>
      </c>
      <c r="S141" s="1">
        <v>0</v>
      </c>
      <c r="T141" s="1">
        <v>56</v>
      </c>
      <c r="U141" s="1">
        <v>56</v>
      </c>
    </row>
    <row r="142" spans="1:21" ht="12.75" x14ac:dyDescent="0.2">
      <c r="A142" s="2">
        <v>44916.293790983793</v>
      </c>
      <c r="B142" s="1">
        <v>20533891</v>
      </c>
      <c r="C142" s="1" t="s">
        <v>175</v>
      </c>
      <c r="D142" s="1" t="s">
        <v>22</v>
      </c>
      <c r="E142" s="1" t="s">
        <v>26</v>
      </c>
      <c r="F142" s="1" t="s">
        <v>51</v>
      </c>
      <c r="G142" s="1">
        <v>161</v>
      </c>
      <c r="H142" s="1">
        <v>87</v>
      </c>
      <c r="I142" s="1">
        <v>74</v>
      </c>
      <c r="J142" s="1">
        <v>157</v>
      </c>
      <c r="K142" s="1">
        <v>0</v>
      </c>
      <c r="L142" s="1">
        <v>157</v>
      </c>
      <c r="M142" s="1">
        <v>0</v>
      </c>
      <c r="N142" s="1">
        <v>4</v>
      </c>
      <c r="O142" s="1">
        <v>0</v>
      </c>
      <c r="P142" s="1">
        <v>4</v>
      </c>
      <c r="Q142" s="1">
        <v>0</v>
      </c>
      <c r="R142" s="1">
        <v>0</v>
      </c>
      <c r="T142" s="1">
        <v>12</v>
      </c>
      <c r="U142" s="1">
        <v>12</v>
      </c>
    </row>
    <row r="143" spans="1:21" ht="12.75" x14ac:dyDescent="0.2">
      <c r="A143" s="2">
        <v>44918.431656527777</v>
      </c>
      <c r="B143" s="1">
        <v>20533895</v>
      </c>
      <c r="C143" s="1" t="s">
        <v>176</v>
      </c>
      <c r="D143" s="1" t="s">
        <v>22</v>
      </c>
      <c r="E143" s="1" t="s">
        <v>26</v>
      </c>
      <c r="F143" s="1" t="s">
        <v>27</v>
      </c>
      <c r="G143" s="1">
        <v>518</v>
      </c>
      <c r="H143" s="1">
        <v>283</v>
      </c>
      <c r="I143" s="1">
        <v>235</v>
      </c>
      <c r="J143" s="1">
        <v>144</v>
      </c>
      <c r="K143" s="1">
        <v>11</v>
      </c>
      <c r="L143" s="1">
        <v>130</v>
      </c>
      <c r="M143" s="1">
        <v>3</v>
      </c>
      <c r="N143" s="1">
        <v>374</v>
      </c>
      <c r="O143" s="1">
        <v>8</v>
      </c>
      <c r="P143" s="1">
        <v>360</v>
      </c>
      <c r="Q143" s="1">
        <v>6</v>
      </c>
      <c r="R143" s="1">
        <v>0</v>
      </c>
      <c r="S143" s="1">
        <v>0</v>
      </c>
      <c r="T143" s="1">
        <v>62</v>
      </c>
      <c r="U143" s="1">
        <v>62</v>
      </c>
    </row>
    <row r="144" spans="1:21" ht="12.75" x14ac:dyDescent="0.2">
      <c r="A144" s="2"/>
    </row>
    <row r="145" spans="1:21" ht="12.75" x14ac:dyDescent="0.2">
      <c r="A145" s="2">
        <v>44916.400522673612</v>
      </c>
      <c r="B145" s="1">
        <v>20539463</v>
      </c>
      <c r="C145" s="1" t="s">
        <v>177</v>
      </c>
      <c r="D145" s="1" t="s">
        <v>22</v>
      </c>
      <c r="E145" s="1" t="s">
        <v>23</v>
      </c>
      <c r="F145" s="1" t="s">
        <v>34</v>
      </c>
      <c r="G145" s="1">
        <v>129</v>
      </c>
      <c r="H145" s="1">
        <v>69</v>
      </c>
      <c r="I145" s="1">
        <v>60</v>
      </c>
      <c r="J145" s="1">
        <v>79</v>
      </c>
      <c r="K145" s="1">
        <v>5</v>
      </c>
      <c r="L145" s="1">
        <v>73</v>
      </c>
      <c r="M145" s="1">
        <v>1</v>
      </c>
      <c r="N145" s="1">
        <v>50</v>
      </c>
      <c r="O145" s="1">
        <v>1</v>
      </c>
      <c r="P145" s="1">
        <v>49</v>
      </c>
      <c r="Q145" s="1">
        <v>0</v>
      </c>
      <c r="R145" s="1">
        <v>0</v>
      </c>
      <c r="S145" s="1" t="s">
        <v>37</v>
      </c>
      <c r="T145" s="1">
        <v>16</v>
      </c>
      <c r="U145" s="1">
        <v>12</v>
      </c>
    </row>
    <row r="146" spans="1:21" ht="12.75" x14ac:dyDescent="0.2">
      <c r="A146" s="2">
        <v>44909.453914525468</v>
      </c>
      <c r="B146" s="1">
        <v>20540191</v>
      </c>
      <c r="C146" s="1" t="s">
        <v>178</v>
      </c>
      <c r="D146" s="1" t="s">
        <v>22</v>
      </c>
      <c r="E146" s="1" t="s">
        <v>23</v>
      </c>
      <c r="F146" s="1" t="s">
        <v>29</v>
      </c>
      <c r="G146" s="1">
        <v>192</v>
      </c>
      <c r="H146" s="1">
        <v>95</v>
      </c>
      <c r="I146" s="1">
        <v>97</v>
      </c>
      <c r="J146" s="1">
        <v>187</v>
      </c>
      <c r="K146" s="1">
        <v>3</v>
      </c>
      <c r="L146" s="1">
        <v>184</v>
      </c>
      <c r="M146" s="1">
        <v>0</v>
      </c>
      <c r="N146" s="1">
        <v>5</v>
      </c>
      <c r="O146" s="1">
        <v>0</v>
      </c>
      <c r="P146" s="1">
        <v>5</v>
      </c>
      <c r="Q146" s="1">
        <v>0</v>
      </c>
      <c r="R146" s="1">
        <v>0</v>
      </c>
      <c r="T146" s="1">
        <v>28</v>
      </c>
      <c r="U146" s="1">
        <v>27</v>
      </c>
    </row>
    <row r="147" spans="1:21" ht="12.75" x14ac:dyDescent="0.2">
      <c r="A147" s="2"/>
    </row>
    <row r="148" spans="1:21" ht="12.75" x14ac:dyDescent="0.2">
      <c r="A148" s="2">
        <v>44919.410677511572</v>
      </c>
      <c r="B148" s="1">
        <v>20533697</v>
      </c>
      <c r="C148" s="1" t="s">
        <v>179</v>
      </c>
      <c r="D148" s="1" t="s">
        <v>22</v>
      </c>
      <c r="E148" s="1" t="s">
        <v>23</v>
      </c>
      <c r="F148" s="1" t="s">
        <v>34</v>
      </c>
      <c r="G148" s="1">
        <v>485</v>
      </c>
      <c r="H148" s="1">
        <v>242</v>
      </c>
      <c r="I148" s="1">
        <v>243</v>
      </c>
      <c r="J148" s="1">
        <v>451</v>
      </c>
      <c r="K148" s="1">
        <v>0</v>
      </c>
      <c r="L148" s="1">
        <v>451</v>
      </c>
      <c r="M148" s="1">
        <v>0</v>
      </c>
      <c r="N148" s="1">
        <v>34</v>
      </c>
      <c r="O148" s="1">
        <v>0</v>
      </c>
      <c r="P148" s="1">
        <v>34</v>
      </c>
      <c r="Q148" s="1">
        <v>0</v>
      </c>
      <c r="R148" s="1">
        <v>0</v>
      </c>
      <c r="S148" s="1">
        <v>0</v>
      </c>
      <c r="T148" s="1">
        <v>84</v>
      </c>
      <c r="U148" s="1">
        <v>84</v>
      </c>
    </row>
    <row r="149" spans="1:21" ht="12.75" x14ac:dyDescent="0.2">
      <c r="A149" s="2">
        <v>44908.374589293977</v>
      </c>
      <c r="B149" s="1">
        <v>20534009</v>
      </c>
      <c r="C149" s="1" t="s">
        <v>180</v>
      </c>
      <c r="D149" s="1" t="s">
        <v>22</v>
      </c>
      <c r="E149" s="1" t="s">
        <v>23</v>
      </c>
      <c r="F149" s="1" t="s">
        <v>51</v>
      </c>
      <c r="G149" s="1">
        <v>501</v>
      </c>
      <c r="H149" s="1">
        <v>263</v>
      </c>
      <c r="I149" s="1">
        <v>238</v>
      </c>
      <c r="J149" s="1">
        <v>496</v>
      </c>
      <c r="K149" s="1">
        <v>40</v>
      </c>
      <c r="L149" s="1">
        <v>453</v>
      </c>
      <c r="M149" s="1">
        <v>3</v>
      </c>
      <c r="N149" s="1">
        <v>5</v>
      </c>
      <c r="O149" s="1">
        <v>0</v>
      </c>
      <c r="P149" s="1">
        <v>5</v>
      </c>
      <c r="Q149" s="1">
        <v>0</v>
      </c>
      <c r="R149" s="1">
        <v>1</v>
      </c>
      <c r="S149" s="1" t="s">
        <v>181</v>
      </c>
      <c r="T149" s="1">
        <v>83</v>
      </c>
      <c r="U149" s="1">
        <v>79</v>
      </c>
    </row>
    <row r="150" spans="1:21" ht="12.75" x14ac:dyDescent="0.2">
      <c r="A150" s="2">
        <v>44909.412305162041</v>
      </c>
      <c r="B150" s="1">
        <v>20539411</v>
      </c>
      <c r="C150" s="1" t="s">
        <v>182</v>
      </c>
      <c r="D150" s="1" t="s">
        <v>22</v>
      </c>
      <c r="E150" s="1" t="s">
        <v>26</v>
      </c>
      <c r="F150" s="1" t="s">
        <v>29</v>
      </c>
      <c r="G150" s="1">
        <v>65</v>
      </c>
      <c r="H150" s="1">
        <v>33</v>
      </c>
      <c r="I150" s="1">
        <v>32</v>
      </c>
      <c r="J150" s="1">
        <v>63</v>
      </c>
      <c r="K150" s="1">
        <v>2</v>
      </c>
      <c r="L150" s="1">
        <v>60</v>
      </c>
      <c r="M150" s="1">
        <v>1</v>
      </c>
      <c r="N150" s="1">
        <v>2</v>
      </c>
      <c r="O150" s="1">
        <v>0</v>
      </c>
      <c r="P150" s="1">
        <v>2</v>
      </c>
      <c r="Q150" s="1">
        <v>0</v>
      </c>
      <c r="R150" s="1">
        <v>0</v>
      </c>
      <c r="T150" s="1">
        <v>4</v>
      </c>
      <c r="U150" s="1">
        <v>4</v>
      </c>
    </row>
    <row r="151" spans="1:21" ht="12.75" x14ac:dyDescent="0.2">
      <c r="A151" s="2">
        <v>44909.417429293986</v>
      </c>
      <c r="B151" s="1">
        <v>20533690</v>
      </c>
      <c r="C151" s="1" t="s">
        <v>183</v>
      </c>
      <c r="D151" s="1" t="s">
        <v>22</v>
      </c>
      <c r="E151" s="1" t="s">
        <v>23</v>
      </c>
      <c r="F151" s="1" t="s">
        <v>34</v>
      </c>
      <c r="G151" s="1">
        <v>157</v>
      </c>
      <c r="H151" s="1">
        <v>88</v>
      </c>
      <c r="I151" s="1">
        <v>69</v>
      </c>
      <c r="J151" s="1">
        <v>155</v>
      </c>
      <c r="K151" s="1">
        <v>0</v>
      </c>
      <c r="L151" s="1">
        <v>155</v>
      </c>
      <c r="M151" s="1">
        <v>0</v>
      </c>
      <c r="N151" s="1">
        <v>2</v>
      </c>
      <c r="O151" s="1">
        <v>0</v>
      </c>
      <c r="P151" s="1">
        <v>2</v>
      </c>
      <c r="Q151" s="1">
        <v>0</v>
      </c>
      <c r="R151" s="1">
        <v>0</v>
      </c>
      <c r="S151" s="1">
        <v>0</v>
      </c>
      <c r="T151" s="1">
        <v>28</v>
      </c>
      <c r="U151" s="1">
        <v>23</v>
      </c>
    </row>
    <row r="152" spans="1:21" ht="12.75" x14ac:dyDescent="0.2">
      <c r="A152" s="2">
        <v>44909.441756192129</v>
      </c>
      <c r="B152" s="1">
        <v>20533910</v>
      </c>
      <c r="C152" s="1" t="s">
        <v>184</v>
      </c>
      <c r="D152" s="1" t="s">
        <v>22</v>
      </c>
      <c r="E152" s="1" t="s">
        <v>26</v>
      </c>
      <c r="F152" s="1" t="s">
        <v>51</v>
      </c>
      <c r="G152" s="1">
        <v>166</v>
      </c>
      <c r="H152" s="1">
        <v>92</v>
      </c>
      <c r="I152" s="1">
        <v>74</v>
      </c>
      <c r="J152" s="1">
        <v>150</v>
      </c>
      <c r="K152" s="1">
        <v>5</v>
      </c>
      <c r="L152" s="1">
        <v>143</v>
      </c>
      <c r="M152" s="1">
        <v>2</v>
      </c>
      <c r="N152" s="1">
        <v>16</v>
      </c>
      <c r="O152" s="1">
        <v>0</v>
      </c>
      <c r="P152" s="1">
        <v>16</v>
      </c>
      <c r="Q152" s="1">
        <v>0</v>
      </c>
      <c r="R152" s="1">
        <v>0</v>
      </c>
      <c r="S152" s="1">
        <v>0</v>
      </c>
      <c r="T152" s="1">
        <v>28</v>
      </c>
      <c r="U152" s="1">
        <v>26</v>
      </c>
    </row>
    <row r="153" spans="1:21" ht="12.75" x14ac:dyDescent="0.2">
      <c r="A153" s="2">
        <v>44915.561595868057</v>
      </c>
      <c r="B153" s="1">
        <v>20539455</v>
      </c>
      <c r="C153" s="1" t="s">
        <v>185</v>
      </c>
      <c r="D153" s="1" t="s">
        <v>22</v>
      </c>
      <c r="E153" s="1" t="s">
        <v>23</v>
      </c>
      <c r="F153" s="1" t="s">
        <v>29</v>
      </c>
      <c r="G153" s="1">
        <v>171</v>
      </c>
      <c r="H153" s="1">
        <v>80</v>
      </c>
      <c r="I153" s="1">
        <v>91</v>
      </c>
      <c r="J153" s="1">
        <v>166</v>
      </c>
      <c r="K153" s="1">
        <v>0</v>
      </c>
      <c r="L153" s="1">
        <v>166</v>
      </c>
      <c r="M153" s="1">
        <v>0</v>
      </c>
      <c r="N153" s="1">
        <v>5</v>
      </c>
      <c r="O153" s="1">
        <v>0</v>
      </c>
      <c r="P153" s="1">
        <v>5</v>
      </c>
      <c r="Q153" s="1">
        <v>0</v>
      </c>
      <c r="R153" s="1">
        <v>0</v>
      </c>
      <c r="S153" s="1">
        <v>0</v>
      </c>
      <c r="T153" s="1">
        <v>28</v>
      </c>
      <c r="U153" s="1">
        <v>28</v>
      </c>
    </row>
    <row r="154" spans="1:21" ht="12.75" x14ac:dyDescent="0.2">
      <c r="A154" s="2">
        <v>44909.509366307873</v>
      </c>
      <c r="B154" s="1">
        <v>60720753</v>
      </c>
      <c r="C154" s="1" t="s">
        <v>186</v>
      </c>
      <c r="D154" s="1" t="s">
        <v>33</v>
      </c>
      <c r="E154" s="1" t="s">
        <v>26</v>
      </c>
      <c r="F154" s="1" t="s">
        <v>34</v>
      </c>
      <c r="G154" s="1">
        <v>387</v>
      </c>
      <c r="H154" s="1">
        <v>190</v>
      </c>
      <c r="I154" s="1">
        <v>197</v>
      </c>
      <c r="J154" s="1">
        <v>382</v>
      </c>
      <c r="K154" s="1">
        <v>11</v>
      </c>
      <c r="L154" s="1">
        <v>366</v>
      </c>
      <c r="M154" s="1">
        <v>5</v>
      </c>
      <c r="N154" s="1">
        <v>5</v>
      </c>
      <c r="O154" s="1">
        <v>0</v>
      </c>
      <c r="P154" s="1">
        <v>5</v>
      </c>
      <c r="Q154" s="1">
        <v>0</v>
      </c>
      <c r="R154" s="1">
        <v>0</v>
      </c>
      <c r="S154" s="1">
        <v>0</v>
      </c>
      <c r="T154" s="1">
        <v>70</v>
      </c>
      <c r="U154" s="1">
        <v>69</v>
      </c>
    </row>
    <row r="155" spans="1:21" ht="12.75" x14ac:dyDescent="0.2">
      <c r="A155" s="2">
        <v>44918.687215115744</v>
      </c>
      <c r="B155" s="1">
        <v>20534072</v>
      </c>
      <c r="C155" s="1" t="s">
        <v>187</v>
      </c>
      <c r="D155" s="1" t="s">
        <v>22</v>
      </c>
      <c r="E155" s="1" t="s">
        <v>23</v>
      </c>
      <c r="F155" s="1" t="s">
        <v>34</v>
      </c>
      <c r="G155" s="1">
        <v>167</v>
      </c>
      <c r="H155" s="1">
        <v>81</v>
      </c>
      <c r="I155" s="1">
        <v>86</v>
      </c>
      <c r="J155" s="1">
        <v>69</v>
      </c>
      <c r="K155" s="1">
        <v>1</v>
      </c>
      <c r="L155" s="1">
        <v>68</v>
      </c>
      <c r="M155" s="1">
        <v>0</v>
      </c>
      <c r="N155" s="1">
        <v>98</v>
      </c>
      <c r="O155" s="1">
        <v>3</v>
      </c>
      <c r="P155" s="1">
        <v>94</v>
      </c>
      <c r="Q155" s="1">
        <v>1</v>
      </c>
      <c r="R155" s="1">
        <v>0</v>
      </c>
      <c r="S155" s="1">
        <v>0</v>
      </c>
      <c r="T155" s="1">
        <v>28</v>
      </c>
      <c r="U155" s="1">
        <v>28</v>
      </c>
    </row>
    <row r="156" spans="1:21" ht="12.75" x14ac:dyDescent="0.2">
      <c r="A156" s="2">
        <v>44910.348722442126</v>
      </c>
      <c r="B156" s="1">
        <v>20533673</v>
      </c>
      <c r="C156" s="1" t="s">
        <v>188</v>
      </c>
      <c r="D156" s="1" t="s">
        <v>22</v>
      </c>
      <c r="E156" s="1" t="s">
        <v>23</v>
      </c>
      <c r="F156" s="1" t="s">
        <v>34</v>
      </c>
      <c r="G156" s="1">
        <v>323</v>
      </c>
      <c r="H156" s="1">
        <v>166</v>
      </c>
      <c r="I156" s="1">
        <v>157</v>
      </c>
      <c r="J156" s="1">
        <v>300</v>
      </c>
      <c r="K156" s="1">
        <v>13</v>
      </c>
      <c r="L156" s="1">
        <v>285</v>
      </c>
      <c r="M156" s="1">
        <v>2</v>
      </c>
      <c r="N156" s="1">
        <v>23</v>
      </c>
      <c r="O156" s="1">
        <v>0</v>
      </c>
      <c r="P156" s="1">
        <v>22</v>
      </c>
      <c r="Q156" s="1">
        <v>1</v>
      </c>
      <c r="R156" s="1">
        <v>0</v>
      </c>
      <c r="T156" s="1">
        <v>52</v>
      </c>
      <c r="U156" s="1">
        <v>47</v>
      </c>
    </row>
    <row r="157" spans="1:21" ht="12.75" x14ac:dyDescent="0.2">
      <c r="A157" s="2">
        <v>44909.489328946758</v>
      </c>
      <c r="B157" s="1">
        <v>20540195</v>
      </c>
      <c r="C157" s="1" t="s">
        <v>189</v>
      </c>
      <c r="D157" s="1" t="s">
        <v>22</v>
      </c>
      <c r="E157" s="1" t="s">
        <v>23</v>
      </c>
      <c r="F157" s="1" t="s">
        <v>29</v>
      </c>
      <c r="G157" s="1">
        <v>252</v>
      </c>
      <c r="H157" s="1">
        <v>135</v>
      </c>
      <c r="I157" s="1">
        <v>117</v>
      </c>
      <c r="J157" s="1">
        <v>235</v>
      </c>
      <c r="K157" s="1">
        <v>2</v>
      </c>
      <c r="L157" s="1">
        <v>233</v>
      </c>
      <c r="M157" s="1">
        <v>0</v>
      </c>
      <c r="N157" s="1">
        <v>17</v>
      </c>
      <c r="O157" s="1">
        <v>0</v>
      </c>
      <c r="P157" s="1">
        <v>17</v>
      </c>
      <c r="Q157" s="1">
        <v>0</v>
      </c>
      <c r="R157" s="1">
        <v>0</v>
      </c>
      <c r="S157" s="1">
        <v>0</v>
      </c>
      <c r="T157" s="1">
        <v>28</v>
      </c>
      <c r="U157" s="1">
        <v>28</v>
      </c>
    </row>
    <row r="158" spans="1:21" ht="12.75" x14ac:dyDescent="0.2">
      <c r="A158" s="2">
        <v>44918.689998981485</v>
      </c>
      <c r="B158" s="1">
        <v>20539438</v>
      </c>
      <c r="C158" s="1" t="s">
        <v>190</v>
      </c>
      <c r="D158" s="1" t="s">
        <v>22</v>
      </c>
      <c r="E158" s="1" t="s">
        <v>23</v>
      </c>
      <c r="F158" s="1" t="s">
        <v>34</v>
      </c>
      <c r="G158" s="1">
        <v>273</v>
      </c>
      <c r="H158" s="1">
        <v>144</v>
      </c>
      <c r="I158" s="1">
        <v>129</v>
      </c>
      <c r="J158" s="1">
        <v>243</v>
      </c>
      <c r="K158" s="1">
        <v>4</v>
      </c>
      <c r="L158" s="1">
        <v>234</v>
      </c>
      <c r="M158" s="1">
        <v>5</v>
      </c>
      <c r="N158" s="1">
        <v>30</v>
      </c>
      <c r="O158" s="1">
        <v>0</v>
      </c>
      <c r="P158" s="1">
        <v>27</v>
      </c>
      <c r="Q158" s="1">
        <v>3</v>
      </c>
      <c r="R158" s="1">
        <v>0</v>
      </c>
      <c r="T158" s="1">
        <v>36</v>
      </c>
      <c r="U158" s="1">
        <v>33</v>
      </c>
    </row>
    <row r="159" spans="1:21" ht="12.75" x14ac:dyDescent="0.2">
      <c r="A159" s="2">
        <v>44921.468123090279</v>
      </c>
      <c r="B159" s="1">
        <v>20539458</v>
      </c>
      <c r="C159" s="1" t="s">
        <v>191</v>
      </c>
      <c r="D159" s="1" t="s">
        <v>22</v>
      </c>
      <c r="E159" s="1" t="s">
        <v>23</v>
      </c>
      <c r="F159" s="1" t="s">
        <v>29</v>
      </c>
      <c r="G159" s="1">
        <v>336</v>
      </c>
      <c r="H159" s="1">
        <v>164</v>
      </c>
      <c r="I159" s="1">
        <v>172</v>
      </c>
      <c r="J159" s="1">
        <v>309</v>
      </c>
      <c r="K159" s="1">
        <v>13</v>
      </c>
      <c r="L159" s="1">
        <v>294</v>
      </c>
      <c r="M159" s="1">
        <v>2</v>
      </c>
      <c r="N159" s="1">
        <v>27</v>
      </c>
      <c r="O159" s="1">
        <v>1</v>
      </c>
      <c r="P159" s="1">
        <v>26</v>
      </c>
      <c r="Q159" s="1">
        <v>0</v>
      </c>
      <c r="R159" s="1">
        <v>0</v>
      </c>
      <c r="S159" s="1">
        <v>0</v>
      </c>
      <c r="T159" s="1">
        <v>55</v>
      </c>
      <c r="U159" s="1">
        <v>54</v>
      </c>
    </row>
    <row r="160" spans="1:21" ht="12.75" x14ac:dyDescent="0.2">
      <c r="A160" s="2">
        <v>44917.502745324076</v>
      </c>
      <c r="B160" s="1">
        <v>20539432</v>
      </c>
      <c r="C160" s="1" t="s">
        <v>192</v>
      </c>
      <c r="D160" s="1" t="s">
        <v>22</v>
      </c>
      <c r="E160" s="1" t="s">
        <v>26</v>
      </c>
      <c r="F160" s="1" t="s">
        <v>29</v>
      </c>
      <c r="G160" s="1">
        <v>163</v>
      </c>
      <c r="H160" s="1">
        <v>87</v>
      </c>
      <c r="I160" s="1">
        <v>76</v>
      </c>
      <c r="J160" s="1">
        <v>129</v>
      </c>
      <c r="K160" s="1">
        <v>7</v>
      </c>
      <c r="L160" s="1">
        <v>105</v>
      </c>
      <c r="M160" s="1">
        <v>17</v>
      </c>
      <c r="N160" s="1">
        <v>34</v>
      </c>
      <c r="O160" s="1">
        <v>1</v>
      </c>
      <c r="P160" s="1">
        <v>25</v>
      </c>
      <c r="Q160" s="1">
        <v>8</v>
      </c>
      <c r="R160" s="1">
        <v>1</v>
      </c>
      <c r="S160" s="1" t="s">
        <v>193</v>
      </c>
      <c r="T160" s="1">
        <v>31</v>
      </c>
      <c r="U160" s="1">
        <v>0</v>
      </c>
    </row>
    <row r="161" spans="1:21" ht="12.75" x14ac:dyDescent="0.2">
      <c r="A161" s="2">
        <v>44909.415427662039</v>
      </c>
      <c r="B161" s="1">
        <v>20534081</v>
      </c>
      <c r="C161" s="1" t="s">
        <v>194</v>
      </c>
      <c r="D161" s="1" t="s">
        <v>22</v>
      </c>
      <c r="E161" s="1" t="s">
        <v>23</v>
      </c>
      <c r="F161" s="1" t="s">
        <v>27</v>
      </c>
      <c r="G161" s="1">
        <v>152</v>
      </c>
      <c r="H161" s="1">
        <v>74</v>
      </c>
      <c r="I161" s="1">
        <v>78</v>
      </c>
      <c r="J161" s="1">
        <v>138</v>
      </c>
      <c r="K161" s="1">
        <v>0</v>
      </c>
      <c r="L161" s="1">
        <v>138</v>
      </c>
      <c r="M161" s="1">
        <v>0</v>
      </c>
      <c r="N161" s="1">
        <v>14</v>
      </c>
      <c r="O161" s="1">
        <v>0</v>
      </c>
      <c r="P161" s="1">
        <v>14</v>
      </c>
      <c r="Q161" s="1">
        <v>0</v>
      </c>
      <c r="R161" s="1">
        <v>0</v>
      </c>
      <c r="S161" s="1">
        <v>0</v>
      </c>
      <c r="T161" s="1">
        <v>28</v>
      </c>
      <c r="U161" s="1">
        <v>27</v>
      </c>
    </row>
    <row r="162" spans="1:21" ht="12.75" x14ac:dyDescent="0.2">
      <c r="A162" s="2">
        <v>44910.454874432871</v>
      </c>
      <c r="B162" s="1">
        <v>20533997</v>
      </c>
      <c r="C162" s="1" t="s">
        <v>195</v>
      </c>
      <c r="D162" s="1" t="s">
        <v>22</v>
      </c>
      <c r="E162" s="1" t="s">
        <v>23</v>
      </c>
      <c r="F162" s="1" t="s">
        <v>27</v>
      </c>
      <c r="G162" s="1">
        <v>63</v>
      </c>
      <c r="H162" s="1">
        <v>30</v>
      </c>
      <c r="I162" s="1">
        <v>33</v>
      </c>
      <c r="J162" s="1">
        <v>60</v>
      </c>
      <c r="K162" s="1">
        <v>0</v>
      </c>
      <c r="L162" s="1">
        <v>59</v>
      </c>
      <c r="M162" s="1">
        <v>1</v>
      </c>
      <c r="N162" s="1">
        <v>3</v>
      </c>
      <c r="O162" s="1">
        <v>0</v>
      </c>
      <c r="P162" s="1">
        <v>3</v>
      </c>
      <c r="Q162" s="1">
        <v>0</v>
      </c>
      <c r="R162" s="1">
        <v>0</v>
      </c>
      <c r="T162" s="1">
        <v>6</v>
      </c>
      <c r="U162" s="1">
        <v>4</v>
      </c>
    </row>
    <row r="163" spans="1:21" ht="12.75" x14ac:dyDescent="0.2">
      <c r="A163" s="2">
        <v>44917.501760925923</v>
      </c>
      <c r="B163" s="1">
        <v>20534032</v>
      </c>
      <c r="C163" s="1" t="s">
        <v>196</v>
      </c>
      <c r="D163" s="1" t="s">
        <v>22</v>
      </c>
      <c r="E163" s="1" t="s">
        <v>23</v>
      </c>
      <c r="F163" s="1" t="s">
        <v>27</v>
      </c>
      <c r="G163" s="1">
        <v>160</v>
      </c>
      <c r="H163" s="1">
        <v>83</v>
      </c>
      <c r="I163" s="1">
        <v>77</v>
      </c>
      <c r="J163" s="1">
        <v>150</v>
      </c>
      <c r="K163" s="1">
        <v>2</v>
      </c>
      <c r="L163" s="1">
        <v>146</v>
      </c>
      <c r="M163" s="1">
        <v>2</v>
      </c>
      <c r="N163" s="1">
        <v>10</v>
      </c>
      <c r="O163" s="1">
        <v>0</v>
      </c>
      <c r="P163" s="1">
        <v>10</v>
      </c>
      <c r="Q163" s="1">
        <v>0</v>
      </c>
      <c r="R163" s="1">
        <v>0</v>
      </c>
      <c r="S163" s="1" t="s">
        <v>37</v>
      </c>
      <c r="T163" s="1">
        <v>27</v>
      </c>
      <c r="U163" s="1">
        <v>26</v>
      </c>
    </row>
    <row r="164" spans="1:21" ht="12.75" x14ac:dyDescent="0.2">
      <c r="A164" s="2">
        <v>44909.444672500002</v>
      </c>
      <c r="B164" s="1">
        <v>20534030</v>
      </c>
      <c r="C164" s="1" t="s">
        <v>197</v>
      </c>
      <c r="D164" s="1" t="s">
        <v>22</v>
      </c>
      <c r="E164" s="1" t="s">
        <v>23</v>
      </c>
      <c r="F164" s="1" t="s">
        <v>27</v>
      </c>
      <c r="G164" s="1">
        <v>480</v>
      </c>
      <c r="H164" s="1">
        <v>258</v>
      </c>
      <c r="I164" s="1">
        <v>222</v>
      </c>
      <c r="J164" s="1">
        <v>454</v>
      </c>
      <c r="K164" s="1">
        <v>13</v>
      </c>
      <c r="L164" s="1">
        <v>391</v>
      </c>
      <c r="M164" s="1">
        <v>50</v>
      </c>
      <c r="N164" s="1">
        <v>26</v>
      </c>
      <c r="O164" s="1">
        <v>0</v>
      </c>
      <c r="P164" s="1">
        <v>24</v>
      </c>
      <c r="Q164" s="1">
        <v>2</v>
      </c>
      <c r="R164" s="1">
        <v>0</v>
      </c>
      <c r="S164" s="1" t="s">
        <v>37</v>
      </c>
      <c r="T164" s="1">
        <v>69</v>
      </c>
      <c r="U164" s="1">
        <v>69</v>
      </c>
    </row>
    <row r="165" spans="1:21" ht="12.75" x14ac:dyDescent="0.2">
      <c r="A165" s="2">
        <v>44908.554688865741</v>
      </c>
      <c r="B165" s="1">
        <v>60720783</v>
      </c>
      <c r="C165" s="1" t="s">
        <v>198</v>
      </c>
      <c r="D165" s="1" t="s">
        <v>33</v>
      </c>
      <c r="E165" s="1" t="s">
        <v>26</v>
      </c>
      <c r="F165" s="1" t="s">
        <v>27</v>
      </c>
      <c r="G165" s="1">
        <v>238</v>
      </c>
      <c r="H165" s="1">
        <v>130</v>
      </c>
      <c r="I165" s="1">
        <v>108</v>
      </c>
      <c r="J165" s="1">
        <v>225</v>
      </c>
      <c r="K165" s="1">
        <v>0</v>
      </c>
      <c r="L165" s="1">
        <v>224</v>
      </c>
      <c r="M165" s="1">
        <v>1</v>
      </c>
      <c r="N165" s="1">
        <v>13</v>
      </c>
      <c r="O165" s="1">
        <v>0</v>
      </c>
      <c r="P165" s="1">
        <v>12</v>
      </c>
      <c r="Q165" s="1">
        <v>1</v>
      </c>
      <c r="R165" s="1">
        <v>0</v>
      </c>
      <c r="S165" s="1">
        <v>0</v>
      </c>
      <c r="T165" s="1"/>
      <c r="U165" s="1"/>
    </row>
    <row r="166" spans="1:21" ht="12.75" x14ac:dyDescent="0.2">
      <c r="A166" s="2">
        <v>44909.455995833334</v>
      </c>
      <c r="B166" s="1">
        <v>20533913</v>
      </c>
      <c r="C166" s="1" t="s">
        <v>199</v>
      </c>
      <c r="D166" s="1" t="s">
        <v>22</v>
      </c>
      <c r="E166" s="1" t="s">
        <v>26</v>
      </c>
      <c r="F166" s="1" t="s">
        <v>51</v>
      </c>
      <c r="G166" s="1">
        <v>80</v>
      </c>
      <c r="H166" s="1">
        <v>40</v>
      </c>
      <c r="I166" s="1">
        <v>40</v>
      </c>
      <c r="J166" s="1">
        <v>58</v>
      </c>
      <c r="K166" s="1">
        <v>2</v>
      </c>
      <c r="L166" s="1">
        <v>54</v>
      </c>
      <c r="M166" s="1">
        <v>2</v>
      </c>
      <c r="N166" s="1">
        <v>22</v>
      </c>
      <c r="O166" s="1">
        <v>3</v>
      </c>
      <c r="P166" s="1">
        <v>18</v>
      </c>
      <c r="Q166" s="1">
        <v>1</v>
      </c>
      <c r="R166" s="1">
        <v>0</v>
      </c>
      <c r="T166" s="1">
        <v>9</v>
      </c>
      <c r="U166" s="1">
        <v>8</v>
      </c>
    </row>
    <row r="167" spans="1:21" ht="12.75" x14ac:dyDescent="0.2">
      <c r="A167" s="2">
        <v>44909.412244444444</v>
      </c>
      <c r="B167" s="1">
        <v>20534038</v>
      </c>
      <c r="C167" s="1" t="s">
        <v>200</v>
      </c>
      <c r="D167" s="1" t="s">
        <v>22</v>
      </c>
      <c r="E167" s="1" t="s">
        <v>23</v>
      </c>
      <c r="F167" s="1" t="s">
        <v>27</v>
      </c>
      <c r="G167" s="1">
        <v>168</v>
      </c>
      <c r="H167" s="1">
        <v>78</v>
      </c>
      <c r="I167" s="1">
        <v>90</v>
      </c>
      <c r="J167" s="1">
        <v>161</v>
      </c>
      <c r="K167" s="1">
        <v>0</v>
      </c>
      <c r="L167" s="1">
        <v>161</v>
      </c>
      <c r="M167" s="1">
        <v>0</v>
      </c>
      <c r="N167" s="1">
        <v>7</v>
      </c>
      <c r="O167" s="1">
        <v>0</v>
      </c>
      <c r="P167" s="1">
        <v>7</v>
      </c>
      <c r="Q167" s="1">
        <v>0</v>
      </c>
      <c r="R167" s="1">
        <v>0</v>
      </c>
      <c r="S167" s="1">
        <v>0</v>
      </c>
      <c r="T167" s="1">
        <v>28</v>
      </c>
      <c r="U167" s="1">
        <v>28</v>
      </c>
    </row>
    <row r="168" spans="1:21" ht="12.75" x14ac:dyDescent="0.2">
      <c r="A168" s="2">
        <v>44908.571899386574</v>
      </c>
      <c r="B168" s="1">
        <v>20539467</v>
      </c>
      <c r="C168" s="1" t="s">
        <v>201</v>
      </c>
      <c r="D168" s="1" t="s">
        <v>22</v>
      </c>
      <c r="E168" s="1" t="s">
        <v>23</v>
      </c>
      <c r="F168" s="1" t="s">
        <v>34</v>
      </c>
      <c r="G168" s="1">
        <v>251</v>
      </c>
      <c r="H168" s="1">
        <v>123</v>
      </c>
      <c r="I168" s="1">
        <v>128</v>
      </c>
      <c r="J168" s="1">
        <v>208</v>
      </c>
      <c r="K168" s="1">
        <v>0</v>
      </c>
      <c r="L168" s="1">
        <v>189</v>
      </c>
      <c r="M168" s="1">
        <v>19</v>
      </c>
      <c r="N168" s="1">
        <v>43</v>
      </c>
      <c r="O168" s="1">
        <v>0</v>
      </c>
      <c r="P168" s="1">
        <v>43</v>
      </c>
      <c r="Q168" s="1">
        <v>0</v>
      </c>
      <c r="R168" s="1">
        <v>1</v>
      </c>
      <c r="S168" s="1" t="s">
        <v>202</v>
      </c>
      <c r="T168" s="1">
        <v>44</v>
      </c>
      <c r="U168" s="1">
        <v>44</v>
      </c>
    </row>
    <row r="169" spans="1:21" ht="12.75" x14ac:dyDescent="0.2">
      <c r="A169" s="2">
        <v>44915.666482835644</v>
      </c>
      <c r="B169" s="1">
        <v>20534040</v>
      </c>
      <c r="C169" s="1" t="s">
        <v>203</v>
      </c>
      <c r="D169" s="1" t="s">
        <v>22</v>
      </c>
      <c r="E169" s="1" t="s">
        <v>23</v>
      </c>
      <c r="F169" s="1" t="s">
        <v>27</v>
      </c>
      <c r="G169" s="1">
        <v>148</v>
      </c>
      <c r="H169" s="1">
        <v>69</v>
      </c>
      <c r="I169" s="1">
        <v>79</v>
      </c>
      <c r="J169" s="1">
        <v>140</v>
      </c>
      <c r="K169" s="1">
        <v>1</v>
      </c>
      <c r="L169" s="1">
        <v>137</v>
      </c>
      <c r="M169" s="1">
        <v>2</v>
      </c>
      <c r="N169" s="1">
        <v>8</v>
      </c>
      <c r="O169" s="1">
        <v>0</v>
      </c>
      <c r="P169" s="1">
        <v>8</v>
      </c>
      <c r="Q169" s="1">
        <v>0</v>
      </c>
      <c r="R169" s="1">
        <v>0</v>
      </c>
      <c r="S169" s="1">
        <v>0</v>
      </c>
      <c r="T169" s="1">
        <v>10</v>
      </c>
      <c r="U169" s="1">
        <v>6</v>
      </c>
    </row>
    <row r="170" spans="1:21" ht="12.75" x14ac:dyDescent="0.2">
      <c r="A170" s="2">
        <v>44914.563970011572</v>
      </c>
      <c r="B170" s="1">
        <v>20539451</v>
      </c>
      <c r="C170" s="1" t="s">
        <v>204</v>
      </c>
      <c r="D170" s="1" t="s">
        <v>22</v>
      </c>
      <c r="E170" s="1" t="s">
        <v>23</v>
      </c>
      <c r="F170" s="1" t="s">
        <v>29</v>
      </c>
      <c r="G170" s="1">
        <v>504</v>
      </c>
      <c r="H170" s="1">
        <v>245</v>
      </c>
      <c r="I170" s="1">
        <v>259</v>
      </c>
      <c r="J170" s="1">
        <v>490</v>
      </c>
      <c r="K170" s="1">
        <v>0</v>
      </c>
      <c r="L170" s="1">
        <v>490</v>
      </c>
      <c r="M170" s="1">
        <v>0</v>
      </c>
      <c r="N170" s="1">
        <v>14</v>
      </c>
      <c r="O170" s="1">
        <v>0</v>
      </c>
      <c r="P170" s="1">
        <v>14</v>
      </c>
      <c r="Q170" s="1">
        <v>0</v>
      </c>
      <c r="R170" s="1">
        <v>0</v>
      </c>
      <c r="T170" s="1">
        <v>84</v>
      </c>
      <c r="U170" s="1">
        <v>80</v>
      </c>
    </row>
    <row r="171" spans="1:21" ht="12.75" x14ac:dyDescent="0.2">
      <c r="A171" s="2">
        <v>44918.799711215281</v>
      </c>
      <c r="B171" s="1">
        <v>20533694</v>
      </c>
      <c r="C171" s="1" t="s">
        <v>205</v>
      </c>
      <c r="D171" s="1" t="s">
        <v>22</v>
      </c>
      <c r="E171" s="1" t="s">
        <v>23</v>
      </c>
      <c r="F171" s="1" t="s">
        <v>34</v>
      </c>
      <c r="G171" s="1">
        <v>142</v>
      </c>
      <c r="H171" s="1">
        <v>68</v>
      </c>
      <c r="I171" s="1">
        <v>74</v>
      </c>
      <c r="J171" s="1">
        <v>142</v>
      </c>
      <c r="K171" s="1">
        <v>3</v>
      </c>
      <c r="L171" s="1">
        <v>136</v>
      </c>
      <c r="M171" s="1">
        <v>3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27</v>
      </c>
      <c r="U171" s="1">
        <v>2</v>
      </c>
    </row>
    <row r="172" spans="1:21" ht="12.75" x14ac:dyDescent="0.2">
      <c r="A172" s="2">
        <v>44917.467190138894</v>
      </c>
      <c r="B172" s="1">
        <v>20534051</v>
      </c>
      <c r="C172" s="1" t="s">
        <v>206</v>
      </c>
      <c r="D172" s="1" t="s">
        <v>22</v>
      </c>
      <c r="E172" s="1" t="s">
        <v>23</v>
      </c>
      <c r="F172" s="1" t="s">
        <v>24</v>
      </c>
      <c r="G172" s="1">
        <v>489</v>
      </c>
      <c r="H172" s="1">
        <v>243</v>
      </c>
      <c r="I172" s="1">
        <v>246</v>
      </c>
      <c r="J172" s="1">
        <v>433</v>
      </c>
      <c r="K172" s="1">
        <v>88</v>
      </c>
      <c r="L172" s="1">
        <v>300</v>
      </c>
      <c r="M172" s="1">
        <v>45</v>
      </c>
      <c r="N172" s="1">
        <v>56</v>
      </c>
      <c r="O172" s="1">
        <v>12</v>
      </c>
      <c r="P172" s="1">
        <v>40</v>
      </c>
      <c r="Q172" s="1">
        <v>4</v>
      </c>
      <c r="R172" s="1">
        <v>0</v>
      </c>
      <c r="S172" s="1" t="s">
        <v>37</v>
      </c>
      <c r="T172" s="1">
        <v>84</v>
      </c>
      <c r="U172" s="1">
        <v>84</v>
      </c>
    </row>
    <row r="173" spans="1:21" ht="12.75" x14ac:dyDescent="0.2">
      <c r="A173" s="2">
        <v>44918.765468888887</v>
      </c>
      <c r="B173" s="1">
        <v>20533886</v>
      </c>
      <c r="C173" s="1" t="s">
        <v>207</v>
      </c>
      <c r="D173" s="1" t="s">
        <v>22</v>
      </c>
      <c r="E173" s="1" t="s">
        <v>26</v>
      </c>
      <c r="F173" s="1" t="s">
        <v>34</v>
      </c>
      <c r="G173" s="1">
        <v>537</v>
      </c>
      <c r="H173" s="1">
        <v>293</v>
      </c>
      <c r="I173" s="1">
        <v>244</v>
      </c>
      <c r="J173" s="1">
        <v>421</v>
      </c>
      <c r="K173" s="1">
        <v>12</v>
      </c>
      <c r="L173" s="1">
        <v>386</v>
      </c>
      <c r="M173" s="1">
        <v>23</v>
      </c>
      <c r="N173" s="1">
        <v>116</v>
      </c>
      <c r="O173" s="1">
        <v>4</v>
      </c>
      <c r="P173" s="1">
        <v>99</v>
      </c>
      <c r="Q173" s="1">
        <v>13</v>
      </c>
      <c r="R173" s="1">
        <v>0</v>
      </c>
      <c r="T173" s="1">
        <v>80</v>
      </c>
      <c r="U173" s="1">
        <v>78</v>
      </c>
    </row>
    <row r="174" spans="1:21" ht="12.75" x14ac:dyDescent="0.2">
      <c r="A174" s="2">
        <v>44917.479174444445</v>
      </c>
      <c r="B174" s="1">
        <v>20539437</v>
      </c>
      <c r="C174" s="1" t="s">
        <v>208</v>
      </c>
      <c r="D174" s="1" t="s">
        <v>22</v>
      </c>
      <c r="E174" s="1" t="s">
        <v>23</v>
      </c>
      <c r="F174" s="1" t="s">
        <v>29</v>
      </c>
      <c r="G174" s="1">
        <v>361</v>
      </c>
      <c r="H174" s="1">
        <v>185</v>
      </c>
      <c r="I174" s="1">
        <v>176</v>
      </c>
      <c r="J174" s="1">
        <v>340</v>
      </c>
      <c r="K174" s="1">
        <v>3</v>
      </c>
      <c r="L174" s="1">
        <v>332</v>
      </c>
      <c r="M174" s="1">
        <v>5</v>
      </c>
      <c r="N174" s="1">
        <v>21</v>
      </c>
      <c r="O174" s="1">
        <v>1</v>
      </c>
      <c r="P174" s="1">
        <v>20</v>
      </c>
      <c r="Q174" s="1">
        <v>0</v>
      </c>
      <c r="R174" s="1">
        <v>0</v>
      </c>
      <c r="S174" s="1">
        <v>0</v>
      </c>
      <c r="T174" s="1">
        <v>55</v>
      </c>
      <c r="U174" s="1">
        <v>54</v>
      </c>
    </row>
    <row r="175" spans="1:21" ht="12.75" x14ac:dyDescent="0.2">
      <c r="A175" s="2">
        <v>44918.688107824069</v>
      </c>
      <c r="B175" s="1">
        <v>20539412</v>
      </c>
      <c r="C175" s="1" t="s">
        <v>209</v>
      </c>
      <c r="D175" s="1" t="s">
        <v>22</v>
      </c>
      <c r="E175" s="1" t="s">
        <v>26</v>
      </c>
      <c r="F175" s="1" t="s">
        <v>34</v>
      </c>
      <c r="G175" s="1">
        <v>84</v>
      </c>
      <c r="H175" s="1">
        <v>52</v>
      </c>
      <c r="I175" s="1">
        <v>32</v>
      </c>
      <c r="J175" s="1">
        <v>79</v>
      </c>
      <c r="K175" s="1">
        <v>0</v>
      </c>
      <c r="L175" s="1">
        <v>79</v>
      </c>
      <c r="M175" s="1">
        <v>0</v>
      </c>
      <c r="N175" s="1">
        <v>5</v>
      </c>
      <c r="O175" s="1">
        <v>0</v>
      </c>
      <c r="P175" s="1">
        <v>5</v>
      </c>
      <c r="Q175" s="1">
        <v>0</v>
      </c>
      <c r="R175" s="1">
        <v>0</v>
      </c>
      <c r="T175" s="1">
        <v>10</v>
      </c>
      <c r="U175" s="1">
        <v>10</v>
      </c>
    </row>
    <row r="176" spans="1:21" ht="12.75" x14ac:dyDescent="0.2">
      <c r="A176" s="2">
        <v>44909.51675693287</v>
      </c>
      <c r="B176" s="1">
        <v>20559064</v>
      </c>
      <c r="C176" s="1" t="s">
        <v>210</v>
      </c>
      <c r="D176" s="1" t="s">
        <v>22</v>
      </c>
      <c r="E176" s="1" t="s">
        <v>26</v>
      </c>
      <c r="F176" s="1" t="s">
        <v>29</v>
      </c>
      <c r="G176" s="1">
        <v>55</v>
      </c>
      <c r="H176" s="1">
        <v>31</v>
      </c>
      <c r="I176" s="1">
        <v>24</v>
      </c>
      <c r="J176" s="1">
        <v>42</v>
      </c>
      <c r="K176" s="1">
        <v>0</v>
      </c>
      <c r="L176" s="1">
        <v>38</v>
      </c>
      <c r="M176" s="1">
        <v>4</v>
      </c>
      <c r="N176" s="1">
        <v>13</v>
      </c>
      <c r="O176" s="1">
        <v>0</v>
      </c>
      <c r="P176" s="1">
        <v>11</v>
      </c>
      <c r="Q176" s="1">
        <v>2</v>
      </c>
      <c r="R176" s="1">
        <v>0</v>
      </c>
      <c r="T176" s="1">
        <v>6</v>
      </c>
      <c r="U176" s="1">
        <v>5</v>
      </c>
    </row>
    <row r="177" spans="1:21" ht="12.75" x14ac:dyDescent="0.2">
      <c r="A177" s="2">
        <v>44916.614268055557</v>
      </c>
      <c r="B177" s="1">
        <v>69979948</v>
      </c>
      <c r="C177" s="1" t="s">
        <v>211</v>
      </c>
      <c r="D177" s="1" t="s">
        <v>22</v>
      </c>
      <c r="E177" s="1" t="s">
        <v>26</v>
      </c>
      <c r="F177" s="1" t="s">
        <v>27</v>
      </c>
      <c r="G177" s="1">
        <v>60</v>
      </c>
      <c r="H177" s="1">
        <v>30</v>
      </c>
      <c r="I177" s="1">
        <v>30</v>
      </c>
      <c r="J177" s="1">
        <v>32</v>
      </c>
      <c r="K177" s="1">
        <v>0</v>
      </c>
      <c r="L177" s="1">
        <v>16</v>
      </c>
      <c r="M177" s="1">
        <v>16</v>
      </c>
      <c r="N177" s="1">
        <v>28</v>
      </c>
      <c r="O177" s="1">
        <v>0</v>
      </c>
      <c r="P177" s="1">
        <v>14</v>
      </c>
      <c r="Q177" s="1">
        <v>14</v>
      </c>
      <c r="R177" s="1">
        <v>0</v>
      </c>
      <c r="S177" s="1">
        <v>0</v>
      </c>
      <c r="T177" s="1">
        <v>13</v>
      </c>
      <c r="U177" s="1">
        <v>10</v>
      </c>
    </row>
    <row r="178" spans="1:21" ht="12.75" x14ac:dyDescent="0.2">
      <c r="A178" s="2">
        <v>44908.69702792824</v>
      </c>
      <c r="B178" s="1">
        <v>60720775</v>
      </c>
      <c r="C178" s="1" t="s">
        <v>212</v>
      </c>
      <c r="D178" s="1" t="s">
        <v>33</v>
      </c>
      <c r="E178" s="1" t="s">
        <v>26</v>
      </c>
      <c r="F178" s="1" t="s">
        <v>29</v>
      </c>
      <c r="G178" s="1">
        <v>332</v>
      </c>
      <c r="H178" s="1">
        <v>156</v>
      </c>
      <c r="I178" s="1">
        <v>176</v>
      </c>
      <c r="J178" s="1">
        <v>177</v>
      </c>
      <c r="K178" s="1">
        <v>162</v>
      </c>
      <c r="L178" s="1">
        <v>210</v>
      </c>
      <c r="M178" s="1">
        <v>142</v>
      </c>
      <c r="N178" s="1">
        <v>0</v>
      </c>
      <c r="O178" s="1">
        <v>0</v>
      </c>
      <c r="P178" s="1">
        <v>1</v>
      </c>
      <c r="Q178" s="1">
        <v>0</v>
      </c>
      <c r="R178" s="1">
        <v>0</v>
      </c>
      <c r="S178" s="1">
        <v>0</v>
      </c>
      <c r="T178" s="1"/>
      <c r="U178" s="1"/>
    </row>
    <row r="179" spans="1:21" ht="12.75" x14ac:dyDescent="0.2">
      <c r="A179" s="2">
        <v>44918.641526215273</v>
      </c>
      <c r="B179" s="1">
        <v>20534010</v>
      </c>
      <c r="C179" s="1" t="s">
        <v>213</v>
      </c>
      <c r="D179" s="1" t="s">
        <v>22</v>
      </c>
      <c r="E179" s="1" t="s">
        <v>23</v>
      </c>
      <c r="F179" s="1" t="s">
        <v>51</v>
      </c>
      <c r="G179" s="1">
        <v>523</v>
      </c>
      <c r="H179" s="1">
        <v>249</v>
      </c>
      <c r="I179" s="1">
        <v>274</v>
      </c>
      <c r="J179" s="1">
        <v>472</v>
      </c>
      <c r="K179" s="1">
        <v>5</v>
      </c>
      <c r="L179" s="1">
        <v>460</v>
      </c>
      <c r="M179" s="1">
        <v>7</v>
      </c>
      <c r="N179" s="1">
        <v>51</v>
      </c>
      <c r="O179" s="1">
        <v>2</v>
      </c>
      <c r="P179" s="1">
        <v>49</v>
      </c>
      <c r="Q179" s="1">
        <v>0</v>
      </c>
      <c r="R179" s="1">
        <v>0</v>
      </c>
      <c r="T179" s="1">
        <v>83</v>
      </c>
      <c r="U179" s="1">
        <v>83</v>
      </c>
    </row>
    <row r="180" spans="1:21" ht="12.75" x14ac:dyDescent="0.2">
      <c r="A180" s="2">
        <v>44919.152896817133</v>
      </c>
      <c r="B180" s="1">
        <v>69786387</v>
      </c>
      <c r="C180" s="1" t="s">
        <v>214</v>
      </c>
      <c r="D180" s="1" t="s">
        <v>22</v>
      </c>
      <c r="E180" s="1" t="s">
        <v>26</v>
      </c>
      <c r="F180" s="1" t="s">
        <v>24</v>
      </c>
      <c r="G180" s="1">
        <v>626</v>
      </c>
      <c r="H180" s="1">
        <v>378</v>
      </c>
      <c r="I180" s="1">
        <v>248</v>
      </c>
      <c r="J180" s="1">
        <v>419</v>
      </c>
      <c r="K180" s="1">
        <v>15</v>
      </c>
      <c r="L180" s="1">
        <v>403</v>
      </c>
      <c r="M180" s="1">
        <v>1</v>
      </c>
      <c r="N180" s="1">
        <v>207</v>
      </c>
      <c r="O180" s="1">
        <v>25</v>
      </c>
      <c r="P180" s="1">
        <v>181</v>
      </c>
      <c r="Q180" s="1">
        <v>1</v>
      </c>
      <c r="R180" s="1">
        <v>0</v>
      </c>
      <c r="S180" s="1">
        <v>0</v>
      </c>
      <c r="T180" s="1">
        <v>94</v>
      </c>
      <c r="U180" s="1">
        <v>94</v>
      </c>
    </row>
    <row r="181" spans="1:21" ht="12.75" x14ac:dyDescent="0.2">
      <c r="A181" s="2"/>
    </row>
    <row r="182" spans="1:21" ht="12.75" x14ac:dyDescent="0.2">
      <c r="A182" s="2">
        <v>44909.668045034719</v>
      </c>
      <c r="B182" s="1">
        <v>20583973</v>
      </c>
      <c r="C182" s="1" t="s">
        <v>215</v>
      </c>
      <c r="D182" s="1" t="s">
        <v>22</v>
      </c>
      <c r="E182" s="1" t="s">
        <v>26</v>
      </c>
      <c r="F182" s="1" t="s">
        <v>51</v>
      </c>
      <c r="G182" s="1">
        <v>43</v>
      </c>
      <c r="H182" s="1">
        <v>23</v>
      </c>
      <c r="I182" s="1">
        <v>20</v>
      </c>
      <c r="J182" s="1">
        <v>41</v>
      </c>
      <c r="K182" s="1">
        <v>5</v>
      </c>
      <c r="L182" s="1">
        <v>36</v>
      </c>
      <c r="M182" s="1">
        <v>0</v>
      </c>
      <c r="N182" s="1">
        <v>2</v>
      </c>
      <c r="O182" s="1">
        <v>1</v>
      </c>
      <c r="P182" s="1">
        <v>1</v>
      </c>
      <c r="Q182" s="1">
        <v>0</v>
      </c>
      <c r="R182" s="1">
        <v>0</v>
      </c>
      <c r="S182" s="1" t="s">
        <v>129</v>
      </c>
      <c r="T182" s="1">
        <v>13</v>
      </c>
      <c r="U182" s="1">
        <v>13</v>
      </c>
    </row>
    <row r="183" spans="1:21" ht="12.75" x14ac:dyDescent="0.2">
      <c r="A183" s="2">
        <v>44917.493147476853</v>
      </c>
      <c r="B183" s="1">
        <v>20533915</v>
      </c>
      <c r="C183" s="1" t="s">
        <v>216</v>
      </c>
      <c r="D183" s="1" t="s">
        <v>22</v>
      </c>
      <c r="E183" s="1" t="s">
        <v>26</v>
      </c>
      <c r="F183" s="1" t="s">
        <v>51</v>
      </c>
      <c r="G183" s="1">
        <v>181</v>
      </c>
      <c r="H183" s="1">
        <v>86</v>
      </c>
      <c r="I183" s="1">
        <v>95</v>
      </c>
      <c r="J183" s="1">
        <v>130</v>
      </c>
      <c r="K183" s="1">
        <v>7</v>
      </c>
      <c r="L183" s="1">
        <v>122</v>
      </c>
      <c r="M183" s="1">
        <v>1</v>
      </c>
      <c r="N183" s="1">
        <v>51</v>
      </c>
      <c r="O183" s="1">
        <v>4</v>
      </c>
      <c r="P183" s="1">
        <v>47</v>
      </c>
      <c r="Q183" s="1">
        <v>0</v>
      </c>
      <c r="R183" s="1">
        <v>0</v>
      </c>
      <c r="S183" s="1">
        <v>0</v>
      </c>
      <c r="T183" s="1">
        <v>24</v>
      </c>
      <c r="U183" s="1">
        <v>24</v>
      </c>
    </row>
    <row r="184" spans="1:21" ht="12.75" x14ac:dyDescent="0.2">
      <c r="A184" s="2">
        <v>44909.42518982639</v>
      </c>
      <c r="B184" s="1">
        <v>20533691</v>
      </c>
      <c r="C184" s="1" t="s">
        <v>217</v>
      </c>
      <c r="D184" s="1" t="s">
        <v>22</v>
      </c>
      <c r="E184" s="1" t="s">
        <v>23</v>
      </c>
      <c r="F184" s="1" t="s">
        <v>34</v>
      </c>
      <c r="G184" s="1">
        <v>416</v>
      </c>
      <c r="H184" s="1">
        <v>209</v>
      </c>
      <c r="I184" s="1">
        <v>207</v>
      </c>
      <c r="J184" s="1">
        <v>409</v>
      </c>
      <c r="K184" s="1">
        <v>0</v>
      </c>
      <c r="L184" s="1">
        <v>401</v>
      </c>
      <c r="M184" s="1">
        <v>8</v>
      </c>
      <c r="N184" s="1">
        <v>7</v>
      </c>
      <c r="O184" s="1">
        <v>0</v>
      </c>
      <c r="P184" s="1">
        <v>7</v>
      </c>
      <c r="Q184" s="1">
        <v>0</v>
      </c>
      <c r="R184" s="1">
        <v>0</v>
      </c>
      <c r="S184" s="1" t="s">
        <v>37</v>
      </c>
      <c r="T184" s="1">
        <v>56</v>
      </c>
      <c r="U184" s="1">
        <v>56</v>
      </c>
    </row>
    <row r="185" spans="1:21" ht="12.75" x14ac:dyDescent="0.2">
      <c r="A185" s="2">
        <v>44918.675954976847</v>
      </c>
      <c r="B185" s="1">
        <v>20534055</v>
      </c>
      <c r="C185" s="1" t="s">
        <v>218</v>
      </c>
      <c r="D185" s="1" t="s">
        <v>22</v>
      </c>
      <c r="E185" s="1" t="s">
        <v>23</v>
      </c>
      <c r="F185" s="1" t="s">
        <v>24</v>
      </c>
      <c r="G185" s="1">
        <v>328</v>
      </c>
      <c r="H185" s="1">
        <v>188</v>
      </c>
      <c r="I185" s="1">
        <v>140</v>
      </c>
      <c r="J185" s="1">
        <v>320</v>
      </c>
      <c r="K185" s="1">
        <v>7</v>
      </c>
      <c r="L185" s="1">
        <v>288</v>
      </c>
      <c r="M185" s="1">
        <v>25</v>
      </c>
      <c r="N185" s="1">
        <v>8</v>
      </c>
      <c r="O185" s="1">
        <v>0</v>
      </c>
      <c r="P185" s="1">
        <v>6</v>
      </c>
      <c r="Q185" s="1">
        <v>2</v>
      </c>
      <c r="R185" s="1">
        <v>2</v>
      </c>
      <c r="S185" s="1" t="s">
        <v>219</v>
      </c>
      <c r="T185" s="1">
        <v>56</v>
      </c>
      <c r="U185" s="1">
        <v>48</v>
      </c>
    </row>
    <row r="186" spans="1:21" ht="12.75" x14ac:dyDescent="0.2">
      <c r="A186" s="2">
        <v>44909.335451261577</v>
      </c>
      <c r="B186" s="1">
        <v>20539442</v>
      </c>
      <c r="C186" s="1" t="s">
        <v>220</v>
      </c>
      <c r="D186" s="1" t="s">
        <v>22</v>
      </c>
      <c r="E186" s="1" t="s">
        <v>23</v>
      </c>
      <c r="F186" s="1" t="s">
        <v>34</v>
      </c>
      <c r="G186" s="1">
        <v>300</v>
      </c>
      <c r="H186" s="1">
        <v>159</v>
      </c>
      <c r="I186" s="1">
        <v>141</v>
      </c>
      <c r="J186" s="1">
        <v>250</v>
      </c>
      <c r="K186" s="1">
        <v>0</v>
      </c>
      <c r="L186" s="1">
        <v>250</v>
      </c>
      <c r="M186" s="1">
        <v>0</v>
      </c>
      <c r="N186" s="1">
        <v>50</v>
      </c>
      <c r="O186" s="1">
        <v>2</v>
      </c>
      <c r="P186" s="1">
        <v>48</v>
      </c>
      <c r="Q186" s="1">
        <v>0</v>
      </c>
      <c r="R186" s="1">
        <v>0</v>
      </c>
      <c r="S186" s="1" t="s">
        <v>37</v>
      </c>
      <c r="T186" s="1">
        <v>56</v>
      </c>
      <c r="U186" s="1">
        <v>53</v>
      </c>
    </row>
    <row r="187" spans="1:21" ht="12.75" x14ac:dyDescent="0.2">
      <c r="A187" s="2">
        <v>44916.380339641204</v>
      </c>
      <c r="B187" s="1">
        <v>20534046</v>
      </c>
      <c r="C187" s="1" t="s">
        <v>221</v>
      </c>
      <c r="D187" s="1" t="s">
        <v>22</v>
      </c>
      <c r="E187" s="1" t="s">
        <v>23</v>
      </c>
      <c r="F187" s="1" t="s">
        <v>24</v>
      </c>
      <c r="G187" s="1">
        <v>169</v>
      </c>
      <c r="H187" s="1">
        <v>86</v>
      </c>
      <c r="I187" s="1">
        <v>83</v>
      </c>
      <c r="J187" s="1">
        <v>151</v>
      </c>
      <c r="K187" s="1">
        <v>14</v>
      </c>
      <c r="L187" s="1">
        <v>136</v>
      </c>
      <c r="M187" s="1">
        <v>1</v>
      </c>
      <c r="N187" s="1">
        <v>18</v>
      </c>
      <c r="O187" s="1">
        <v>1</v>
      </c>
      <c r="P187" s="1">
        <v>17</v>
      </c>
      <c r="Q187" s="1">
        <v>0</v>
      </c>
      <c r="R187" s="1">
        <v>0</v>
      </c>
      <c r="S187" s="1">
        <v>0</v>
      </c>
      <c r="T187" s="1">
        <v>27</v>
      </c>
      <c r="U187" s="1">
        <v>27</v>
      </c>
    </row>
    <row r="188" spans="1:21" ht="12.75" x14ac:dyDescent="0.2">
      <c r="A188" s="2">
        <v>44909.446897372683</v>
      </c>
      <c r="B188" s="1">
        <v>20539474</v>
      </c>
      <c r="C188" s="1" t="s">
        <v>222</v>
      </c>
      <c r="D188" s="1" t="s">
        <v>22</v>
      </c>
      <c r="E188" s="1" t="s">
        <v>23</v>
      </c>
      <c r="F188" s="1" t="s">
        <v>27</v>
      </c>
      <c r="G188" s="1">
        <v>122</v>
      </c>
      <c r="H188" s="1">
        <v>61</v>
      </c>
      <c r="I188" s="1">
        <v>61</v>
      </c>
      <c r="J188" s="1">
        <v>91</v>
      </c>
      <c r="K188" s="1">
        <v>1</v>
      </c>
      <c r="L188" s="1">
        <v>84</v>
      </c>
      <c r="M188" s="1">
        <v>6</v>
      </c>
      <c r="N188" s="1">
        <v>31</v>
      </c>
      <c r="O188" s="1">
        <v>1</v>
      </c>
      <c r="P188" s="1">
        <v>29</v>
      </c>
      <c r="Q188" s="1">
        <v>1</v>
      </c>
      <c r="R188" s="1">
        <v>0</v>
      </c>
      <c r="S188" s="1">
        <v>0</v>
      </c>
      <c r="T188" s="1">
        <v>14</v>
      </c>
      <c r="U188" s="1">
        <v>9</v>
      </c>
    </row>
    <row r="189" spans="1:21" ht="12.75" x14ac:dyDescent="0.2">
      <c r="A189" s="2">
        <v>44910.527777685187</v>
      </c>
      <c r="B189" s="1">
        <v>20534080</v>
      </c>
      <c r="C189" s="1" t="s">
        <v>223</v>
      </c>
      <c r="D189" s="1" t="s">
        <v>22</v>
      </c>
      <c r="E189" s="1" t="s">
        <v>23</v>
      </c>
      <c r="F189" s="1" t="s">
        <v>27</v>
      </c>
      <c r="G189" s="1">
        <v>490</v>
      </c>
      <c r="H189" s="1">
        <v>242</v>
      </c>
      <c r="I189" s="1">
        <v>248</v>
      </c>
      <c r="J189" s="1">
        <v>431</v>
      </c>
      <c r="K189" s="1">
        <v>21</v>
      </c>
      <c r="L189" s="1">
        <v>371</v>
      </c>
      <c r="M189" s="1">
        <v>39</v>
      </c>
      <c r="N189" s="1">
        <v>59</v>
      </c>
      <c r="O189" s="1">
        <v>0</v>
      </c>
      <c r="P189" s="1">
        <v>49</v>
      </c>
      <c r="Q189" s="1">
        <v>10</v>
      </c>
      <c r="R189" s="1">
        <v>0</v>
      </c>
      <c r="T189" s="1">
        <v>79</v>
      </c>
      <c r="U189" s="1">
        <v>79</v>
      </c>
    </row>
    <row r="190" spans="1:21" ht="12.75" x14ac:dyDescent="0.2">
      <c r="A190" s="2">
        <v>44909.351416817131</v>
      </c>
      <c r="B190" s="1">
        <v>20533724</v>
      </c>
      <c r="C190" s="1" t="s">
        <v>224</v>
      </c>
      <c r="D190" s="1" t="s">
        <v>22</v>
      </c>
      <c r="E190" s="1" t="s">
        <v>23</v>
      </c>
      <c r="F190" s="1" t="s">
        <v>27</v>
      </c>
      <c r="G190" s="1">
        <v>308</v>
      </c>
      <c r="H190" s="1">
        <v>144</v>
      </c>
      <c r="I190" s="1">
        <v>164</v>
      </c>
      <c r="J190" s="1">
        <v>192</v>
      </c>
      <c r="K190" s="1">
        <v>3</v>
      </c>
      <c r="L190" s="1">
        <v>187</v>
      </c>
      <c r="M190" s="1">
        <v>2</v>
      </c>
      <c r="N190" s="1">
        <v>116</v>
      </c>
      <c r="O190" s="1">
        <v>10</v>
      </c>
      <c r="P190" s="1">
        <v>106</v>
      </c>
      <c r="Q190" s="1">
        <v>0</v>
      </c>
      <c r="R190" s="1">
        <v>0</v>
      </c>
      <c r="S190" s="1">
        <v>0</v>
      </c>
      <c r="T190" s="1">
        <v>55</v>
      </c>
      <c r="U190" s="1">
        <v>55</v>
      </c>
    </row>
    <row r="191" spans="1:21" ht="12.75" x14ac:dyDescent="0.2">
      <c r="A191" s="2">
        <v>44910.53170738426</v>
      </c>
      <c r="B191" s="1">
        <v>20539453</v>
      </c>
      <c r="C191" s="1" t="s">
        <v>225</v>
      </c>
      <c r="D191" s="1" t="s">
        <v>22</v>
      </c>
      <c r="E191" s="1" t="s">
        <v>23</v>
      </c>
      <c r="F191" s="1" t="s">
        <v>29</v>
      </c>
      <c r="G191" s="1">
        <v>253</v>
      </c>
      <c r="H191" s="1">
        <v>121</v>
      </c>
      <c r="I191" s="1">
        <v>132</v>
      </c>
      <c r="J191" s="1">
        <v>243</v>
      </c>
      <c r="K191" s="1">
        <v>0</v>
      </c>
      <c r="L191" s="1">
        <v>243</v>
      </c>
      <c r="M191" s="1">
        <v>0</v>
      </c>
      <c r="N191" s="1">
        <v>10</v>
      </c>
      <c r="O191" s="1">
        <v>0</v>
      </c>
      <c r="P191" s="1">
        <v>10</v>
      </c>
      <c r="Q191" s="1">
        <v>0</v>
      </c>
      <c r="R191" s="1">
        <v>0</v>
      </c>
      <c r="S191" s="1">
        <v>0</v>
      </c>
      <c r="T191" s="1">
        <v>44</v>
      </c>
      <c r="U191" s="1">
        <v>28</v>
      </c>
    </row>
    <row r="192" spans="1:21" ht="12.75" x14ac:dyDescent="0.2">
      <c r="A192" s="2">
        <v>44909.359633622684</v>
      </c>
      <c r="B192" s="1">
        <v>60720795</v>
      </c>
      <c r="C192" s="1" t="s">
        <v>226</v>
      </c>
      <c r="D192" s="1" t="s">
        <v>33</v>
      </c>
      <c r="E192" s="1" t="s">
        <v>26</v>
      </c>
      <c r="F192" s="1" t="s">
        <v>24</v>
      </c>
      <c r="G192" s="1">
        <v>252</v>
      </c>
      <c r="H192" s="1">
        <v>140</v>
      </c>
      <c r="I192" s="1">
        <v>112</v>
      </c>
      <c r="J192" s="1">
        <v>250</v>
      </c>
      <c r="K192" s="1">
        <v>0</v>
      </c>
      <c r="L192" s="1">
        <v>249</v>
      </c>
      <c r="M192" s="1">
        <v>1</v>
      </c>
      <c r="N192" s="1">
        <v>2</v>
      </c>
      <c r="O192" s="1">
        <v>0</v>
      </c>
      <c r="P192" s="1">
        <v>2</v>
      </c>
      <c r="Q192" s="1">
        <v>0</v>
      </c>
      <c r="R192" s="1">
        <v>0</v>
      </c>
      <c r="S192" s="1">
        <v>0</v>
      </c>
      <c r="T192" s="1"/>
      <c r="U192" s="1"/>
    </row>
    <row r="193" spans="1:21" ht="12.75" x14ac:dyDescent="0.2">
      <c r="A193" s="2">
        <v>44909.423072465273</v>
      </c>
      <c r="B193" s="1">
        <v>69993157</v>
      </c>
      <c r="C193" s="1" t="s">
        <v>227</v>
      </c>
      <c r="D193" s="1" t="s">
        <v>22</v>
      </c>
      <c r="E193" s="1" t="s">
        <v>26</v>
      </c>
      <c r="F193" s="1" t="s">
        <v>34</v>
      </c>
      <c r="G193" s="1">
        <v>41</v>
      </c>
      <c r="H193" s="1">
        <v>19</v>
      </c>
      <c r="I193" s="1">
        <v>22</v>
      </c>
      <c r="J193" s="1">
        <v>21</v>
      </c>
      <c r="K193" s="1">
        <v>4</v>
      </c>
      <c r="L193" s="1">
        <v>17</v>
      </c>
      <c r="M193" s="1">
        <v>0</v>
      </c>
      <c r="N193" s="1">
        <v>20</v>
      </c>
      <c r="O193" s="1">
        <v>2</v>
      </c>
      <c r="P193" s="1">
        <v>18</v>
      </c>
      <c r="Q193" s="1">
        <v>0</v>
      </c>
      <c r="R193" s="1">
        <v>0</v>
      </c>
      <c r="T193" s="1">
        <v>14</v>
      </c>
      <c r="U193" s="1">
        <v>12</v>
      </c>
    </row>
    <row r="194" spans="1:21" ht="12.75" x14ac:dyDescent="0.2">
      <c r="A194" s="2">
        <v>44909.426005601854</v>
      </c>
      <c r="B194" s="1">
        <v>20534074</v>
      </c>
      <c r="C194" s="1" t="s">
        <v>228</v>
      </c>
      <c r="D194" s="1" t="s">
        <v>22</v>
      </c>
      <c r="E194" s="1" t="s">
        <v>23</v>
      </c>
      <c r="F194" s="1" t="s">
        <v>51</v>
      </c>
      <c r="G194" s="1">
        <v>106</v>
      </c>
      <c r="H194" s="1">
        <v>56</v>
      </c>
      <c r="I194" s="1">
        <v>50</v>
      </c>
      <c r="J194" s="1">
        <v>95</v>
      </c>
      <c r="K194" s="1">
        <v>0</v>
      </c>
      <c r="L194" s="1">
        <v>92</v>
      </c>
      <c r="M194" s="1">
        <v>3</v>
      </c>
      <c r="N194" s="1">
        <v>11</v>
      </c>
      <c r="O194" s="1">
        <v>0</v>
      </c>
      <c r="P194" s="1">
        <v>11</v>
      </c>
      <c r="Q194" s="1">
        <v>0</v>
      </c>
      <c r="R194" s="1">
        <v>0</v>
      </c>
      <c r="S194" s="1">
        <v>0</v>
      </c>
      <c r="T194" s="1">
        <v>8</v>
      </c>
      <c r="U194" s="1">
        <v>8</v>
      </c>
    </row>
    <row r="195" spans="1:21" ht="12.75" x14ac:dyDescent="0.2">
      <c r="A195" s="2">
        <v>44909.418946608799</v>
      </c>
      <c r="B195" s="1">
        <v>20534097</v>
      </c>
      <c r="C195" s="1" t="s">
        <v>229</v>
      </c>
      <c r="D195" s="1" t="s">
        <v>22</v>
      </c>
      <c r="E195" s="1" t="s">
        <v>23</v>
      </c>
      <c r="F195" s="1" t="s">
        <v>34</v>
      </c>
      <c r="G195" s="1">
        <v>155</v>
      </c>
      <c r="H195" s="1">
        <v>82</v>
      </c>
      <c r="I195" s="1">
        <v>73</v>
      </c>
      <c r="J195" s="1">
        <v>146</v>
      </c>
      <c r="K195" s="1">
        <v>3</v>
      </c>
      <c r="L195" s="1">
        <v>142</v>
      </c>
      <c r="M195" s="1">
        <v>1</v>
      </c>
      <c r="N195" s="1">
        <v>9</v>
      </c>
      <c r="O195" s="1">
        <v>0</v>
      </c>
      <c r="P195" s="1">
        <v>9</v>
      </c>
      <c r="Q195" s="1">
        <v>0</v>
      </c>
      <c r="R195" s="1">
        <v>0</v>
      </c>
      <c r="S195" s="1">
        <v>0</v>
      </c>
      <c r="T195" s="1">
        <v>20</v>
      </c>
      <c r="U195" s="1">
        <v>18</v>
      </c>
    </row>
    <row r="196" spans="1:21" ht="12.75" x14ac:dyDescent="0.2">
      <c r="A196" s="2">
        <v>44918.741156504635</v>
      </c>
      <c r="B196" s="1">
        <v>20534060</v>
      </c>
      <c r="C196" s="1" t="s">
        <v>230</v>
      </c>
      <c r="D196" s="1" t="s">
        <v>22</v>
      </c>
      <c r="E196" s="1" t="s">
        <v>26</v>
      </c>
      <c r="F196" s="1" t="s">
        <v>24</v>
      </c>
      <c r="G196" s="1">
        <v>66</v>
      </c>
      <c r="H196" s="1">
        <v>32</v>
      </c>
      <c r="I196" s="1">
        <v>34</v>
      </c>
      <c r="J196" s="1">
        <v>64</v>
      </c>
      <c r="K196" s="1">
        <v>1</v>
      </c>
      <c r="L196" s="1">
        <v>61</v>
      </c>
      <c r="M196" s="1">
        <v>2</v>
      </c>
      <c r="N196" s="1">
        <v>2</v>
      </c>
      <c r="O196" s="1">
        <v>0</v>
      </c>
      <c r="P196" s="1">
        <v>1</v>
      </c>
      <c r="Q196" s="1">
        <v>1</v>
      </c>
      <c r="R196" s="1">
        <v>0</v>
      </c>
      <c r="S196" s="1">
        <v>0</v>
      </c>
      <c r="T196" s="1">
        <v>9</v>
      </c>
      <c r="U196" s="1">
        <v>9</v>
      </c>
    </row>
    <row r="197" spans="1:21" ht="12.75" x14ac:dyDescent="0.2">
      <c r="A197" s="2">
        <v>44910.438603229166</v>
      </c>
      <c r="B197" s="1">
        <v>20533897</v>
      </c>
      <c r="C197" s="1" t="s">
        <v>231</v>
      </c>
      <c r="D197" s="1" t="s">
        <v>22</v>
      </c>
      <c r="E197" s="1" t="s">
        <v>26</v>
      </c>
      <c r="F197" s="1" t="s">
        <v>27</v>
      </c>
      <c r="G197" s="1">
        <v>491</v>
      </c>
      <c r="H197" s="1">
        <v>267</v>
      </c>
      <c r="I197" s="1">
        <v>224</v>
      </c>
      <c r="J197" s="1">
        <v>449</v>
      </c>
      <c r="K197" s="1">
        <v>29</v>
      </c>
      <c r="L197" s="1">
        <v>420</v>
      </c>
      <c r="M197" s="1">
        <v>0</v>
      </c>
      <c r="N197" s="1">
        <v>42</v>
      </c>
      <c r="O197" s="1">
        <v>2</v>
      </c>
      <c r="P197" s="1">
        <v>40</v>
      </c>
      <c r="Q197" s="1">
        <v>0</v>
      </c>
      <c r="R197" s="1">
        <v>0</v>
      </c>
      <c r="T197" s="1">
        <v>84</v>
      </c>
      <c r="U197" s="1">
        <v>84</v>
      </c>
    </row>
    <row r="198" spans="1:21" ht="12.75" x14ac:dyDescent="0.2">
      <c r="A198" s="2">
        <v>44909.435801898144</v>
      </c>
      <c r="B198" s="1">
        <v>60720758</v>
      </c>
      <c r="C198" s="1" t="s">
        <v>232</v>
      </c>
      <c r="D198" s="1" t="s">
        <v>33</v>
      </c>
      <c r="E198" s="1" t="s">
        <v>26</v>
      </c>
      <c r="F198" s="1" t="s">
        <v>29</v>
      </c>
      <c r="G198" s="1">
        <v>341</v>
      </c>
      <c r="H198" s="1">
        <v>157</v>
      </c>
      <c r="I198" s="1">
        <v>184</v>
      </c>
      <c r="J198" s="1">
        <v>341</v>
      </c>
      <c r="K198" s="1">
        <v>6</v>
      </c>
      <c r="L198" s="1">
        <v>332</v>
      </c>
      <c r="M198" s="1">
        <v>3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T198" s="1">
        <v>61</v>
      </c>
      <c r="U198" s="1">
        <v>61</v>
      </c>
    </row>
    <row r="199" spans="1:21" ht="12.75" x14ac:dyDescent="0.2">
      <c r="A199" s="2">
        <v>44909.442831527776</v>
      </c>
      <c r="B199" s="1">
        <v>69977744</v>
      </c>
      <c r="C199" s="1" t="s">
        <v>233</v>
      </c>
      <c r="D199" s="1" t="s">
        <v>33</v>
      </c>
      <c r="E199" s="1" t="s">
        <v>26</v>
      </c>
      <c r="F199" s="1" t="s">
        <v>29</v>
      </c>
      <c r="G199" s="1">
        <v>450</v>
      </c>
      <c r="H199" s="1">
        <v>238</v>
      </c>
      <c r="I199" s="1">
        <v>212</v>
      </c>
      <c r="J199" s="1">
        <v>440</v>
      </c>
      <c r="K199" s="1">
        <v>76</v>
      </c>
      <c r="L199" s="1">
        <v>375</v>
      </c>
      <c r="M199" s="1">
        <v>64</v>
      </c>
      <c r="N199" s="1">
        <v>11</v>
      </c>
      <c r="O199" s="1">
        <v>3</v>
      </c>
      <c r="P199" s="1">
        <v>46</v>
      </c>
      <c r="Q199" s="1">
        <v>1</v>
      </c>
      <c r="R199" s="1">
        <v>0</v>
      </c>
      <c r="S199" s="1">
        <v>0</v>
      </c>
      <c r="T199" s="1">
        <v>76</v>
      </c>
      <c r="U199" s="1">
        <v>66</v>
      </c>
    </row>
    <row r="200" spans="1:21" ht="12.75" x14ac:dyDescent="0.2">
      <c r="A200" s="2">
        <v>44915.610173032408</v>
      </c>
      <c r="B200" s="1">
        <v>20533689</v>
      </c>
      <c r="C200" s="1" t="s">
        <v>234</v>
      </c>
      <c r="D200" s="1" t="s">
        <v>22</v>
      </c>
      <c r="E200" s="1" t="s">
        <v>23</v>
      </c>
      <c r="F200" s="1" t="s">
        <v>24</v>
      </c>
      <c r="G200" s="1">
        <v>78</v>
      </c>
      <c r="H200" s="1">
        <v>37</v>
      </c>
      <c r="I200" s="1">
        <v>41</v>
      </c>
      <c r="J200" s="1">
        <v>65</v>
      </c>
      <c r="K200" s="1">
        <v>1</v>
      </c>
      <c r="L200" s="1">
        <v>64</v>
      </c>
      <c r="M200" s="1">
        <v>0</v>
      </c>
      <c r="N200" s="1">
        <v>13</v>
      </c>
      <c r="O200" s="1">
        <v>1</v>
      </c>
      <c r="P200" s="1">
        <v>12</v>
      </c>
      <c r="Q200" s="1">
        <v>0</v>
      </c>
      <c r="R200" s="1">
        <v>0</v>
      </c>
      <c r="S200" s="1">
        <v>0</v>
      </c>
      <c r="T200" s="1">
        <v>5</v>
      </c>
      <c r="U200" s="1">
        <v>5</v>
      </c>
    </row>
    <row r="201" spans="1:21" ht="12.75" x14ac:dyDescent="0.2">
      <c r="A201" s="2">
        <v>44909.443135532405</v>
      </c>
      <c r="B201" s="1">
        <v>60720794</v>
      </c>
      <c r="C201" s="1" t="s">
        <v>235</v>
      </c>
      <c r="D201" s="1" t="s">
        <v>33</v>
      </c>
      <c r="E201" s="1" t="s">
        <v>26</v>
      </c>
      <c r="F201" s="1" t="s">
        <v>24</v>
      </c>
      <c r="G201" s="1">
        <v>452</v>
      </c>
      <c r="H201" s="1">
        <v>232</v>
      </c>
      <c r="I201" s="1">
        <v>220</v>
      </c>
      <c r="J201" s="1">
        <v>0</v>
      </c>
      <c r="K201" s="1">
        <v>0</v>
      </c>
      <c r="L201" s="1">
        <v>452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64</v>
      </c>
      <c r="U201" s="1">
        <v>39</v>
      </c>
    </row>
    <row r="202" spans="1:21" ht="12.75" x14ac:dyDescent="0.2">
      <c r="A202" s="2">
        <v>44909.444512187503</v>
      </c>
      <c r="B202" s="1">
        <v>20533670</v>
      </c>
      <c r="C202" s="1" t="s">
        <v>236</v>
      </c>
      <c r="D202" s="1" t="s">
        <v>22</v>
      </c>
      <c r="E202" s="1" t="s">
        <v>23</v>
      </c>
      <c r="F202" s="1" t="s">
        <v>34</v>
      </c>
      <c r="G202" s="1">
        <v>288</v>
      </c>
      <c r="H202" s="1">
        <v>146</v>
      </c>
      <c r="I202" s="1">
        <v>142</v>
      </c>
      <c r="J202" s="1">
        <v>245</v>
      </c>
      <c r="K202" s="1">
        <v>6</v>
      </c>
      <c r="L202" s="1">
        <v>239</v>
      </c>
      <c r="M202" s="1">
        <v>0</v>
      </c>
      <c r="N202" s="1">
        <v>43</v>
      </c>
      <c r="O202" s="1">
        <v>6</v>
      </c>
      <c r="P202" s="1">
        <v>37</v>
      </c>
      <c r="Q202" s="1">
        <v>0</v>
      </c>
      <c r="R202" s="1">
        <v>0</v>
      </c>
      <c r="S202" s="1">
        <v>0</v>
      </c>
      <c r="T202" s="1">
        <v>46</v>
      </c>
      <c r="U202" s="1">
        <v>46</v>
      </c>
    </row>
    <row r="203" spans="1:21" ht="12.75" x14ac:dyDescent="0.2">
      <c r="A203" s="2">
        <v>44909.449398611112</v>
      </c>
      <c r="B203" s="1">
        <v>20534001</v>
      </c>
      <c r="C203" s="1" t="s">
        <v>237</v>
      </c>
      <c r="D203" s="1" t="s">
        <v>22</v>
      </c>
      <c r="E203" s="1" t="s">
        <v>23</v>
      </c>
      <c r="F203" s="1" t="s">
        <v>24</v>
      </c>
      <c r="G203" s="1">
        <v>174</v>
      </c>
      <c r="H203" s="1">
        <v>90</v>
      </c>
      <c r="I203" s="1">
        <v>84</v>
      </c>
      <c r="J203" s="1">
        <v>156</v>
      </c>
      <c r="K203" s="1">
        <v>2</v>
      </c>
      <c r="L203" s="1">
        <v>154</v>
      </c>
      <c r="M203" s="1">
        <v>0</v>
      </c>
      <c r="N203" s="1">
        <v>18</v>
      </c>
      <c r="O203" s="1">
        <v>0</v>
      </c>
      <c r="P203" s="1">
        <v>17</v>
      </c>
      <c r="Q203" s="1">
        <v>1</v>
      </c>
      <c r="R203" s="1">
        <v>0</v>
      </c>
      <c r="T203" s="1">
        <v>28</v>
      </c>
      <c r="U203" s="1">
        <v>28</v>
      </c>
    </row>
    <row r="204" spans="1:21" ht="12.75" x14ac:dyDescent="0.2">
      <c r="A204" s="2">
        <v>44917.700511932868</v>
      </c>
      <c r="B204" s="1">
        <v>20534007</v>
      </c>
      <c r="C204" s="1" t="s">
        <v>238</v>
      </c>
      <c r="D204" s="1" t="s">
        <v>22</v>
      </c>
      <c r="E204" s="1" t="s">
        <v>23</v>
      </c>
      <c r="F204" s="1" t="s">
        <v>34</v>
      </c>
      <c r="G204" s="1">
        <v>138</v>
      </c>
      <c r="H204" s="1">
        <v>71</v>
      </c>
      <c r="I204" s="1">
        <v>67</v>
      </c>
      <c r="J204" s="1">
        <v>131</v>
      </c>
      <c r="K204" s="1">
        <v>6</v>
      </c>
      <c r="L204" s="1">
        <v>114</v>
      </c>
      <c r="M204" s="1">
        <v>11</v>
      </c>
      <c r="N204" s="1">
        <v>7</v>
      </c>
      <c r="O204" s="1">
        <v>0</v>
      </c>
      <c r="P204" s="1">
        <v>7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</row>
    <row r="205" spans="1:21" ht="12.75" x14ac:dyDescent="0.2">
      <c r="A205" s="2">
        <v>44909.456150960643</v>
      </c>
      <c r="B205" s="1">
        <v>20533902</v>
      </c>
      <c r="C205" s="1" t="s">
        <v>239</v>
      </c>
      <c r="D205" s="1" t="s">
        <v>22</v>
      </c>
      <c r="E205" s="1" t="s">
        <v>26</v>
      </c>
      <c r="F205" s="1" t="s">
        <v>34</v>
      </c>
      <c r="G205" s="1">
        <v>833</v>
      </c>
      <c r="H205" s="1">
        <v>398</v>
      </c>
      <c r="I205" s="1">
        <v>435</v>
      </c>
      <c r="J205" s="1">
        <v>646</v>
      </c>
      <c r="K205" s="1">
        <v>40</v>
      </c>
      <c r="L205" s="1">
        <v>606</v>
      </c>
      <c r="M205" s="1">
        <v>0</v>
      </c>
      <c r="N205" s="1">
        <v>187</v>
      </c>
      <c r="O205" s="1">
        <v>18</v>
      </c>
      <c r="P205" s="1">
        <v>168</v>
      </c>
      <c r="Q205" s="1">
        <v>1</v>
      </c>
      <c r="R205" s="1">
        <v>0</v>
      </c>
      <c r="T205" s="1">
        <v>139</v>
      </c>
      <c r="U205" s="1">
        <v>139</v>
      </c>
    </row>
    <row r="206" spans="1:21" ht="12.75" x14ac:dyDescent="0.2">
      <c r="A206" s="2">
        <v>44909.456877245371</v>
      </c>
      <c r="B206" s="1">
        <v>20534092</v>
      </c>
      <c r="C206" s="1" t="s">
        <v>240</v>
      </c>
      <c r="D206" s="1" t="s">
        <v>22</v>
      </c>
      <c r="E206" s="1" t="s">
        <v>23</v>
      </c>
      <c r="F206" s="1" t="s">
        <v>34</v>
      </c>
      <c r="G206" s="1">
        <v>327</v>
      </c>
      <c r="H206" s="1">
        <v>154</v>
      </c>
      <c r="I206" s="1">
        <v>173</v>
      </c>
      <c r="J206" s="1">
        <v>288</v>
      </c>
      <c r="K206" s="1">
        <v>12</v>
      </c>
      <c r="L206" s="1">
        <v>274</v>
      </c>
      <c r="M206" s="1">
        <v>2</v>
      </c>
      <c r="N206" s="1">
        <v>39</v>
      </c>
      <c r="O206" s="1">
        <v>1</v>
      </c>
      <c r="P206" s="1">
        <v>38</v>
      </c>
      <c r="Q206" s="1">
        <v>0</v>
      </c>
      <c r="R206" s="1">
        <v>0</v>
      </c>
      <c r="S206" s="1" t="s">
        <v>37</v>
      </c>
      <c r="T206" s="1">
        <v>51</v>
      </c>
      <c r="U206" s="1">
        <v>50</v>
      </c>
    </row>
    <row r="207" spans="1:21" ht="12.75" x14ac:dyDescent="0.2">
      <c r="A207" s="2">
        <v>44909.511118946757</v>
      </c>
      <c r="B207" s="1">
        <v>60720792</v>
      </c>
      <c r="C207" s="1" t="s">
        <v>241</v>
      </c>
      <c r="D207" s="1" t="s">
        <v>33</v>
      </c>
      <c r="E207" s="1" t="s">
        <v>26</v>
      </c>
      <c r="F207" s="1" t="s">
        <v>24</v>
      </c>
      <c r="G207" s="1">
        <v>276</v>
      </c>
      <c r="H207" s="1">
        <v>152</v>
      </c>
      <c r="I207" s="1">
        <v>124</v>
      </c>
      <c r="J207" s="1">
        <v>139</v>
      </c>
      <c r="K207" s="1">
        <v>0</v>
      </c>
      <c r="L207" s="1">
        <v>136</v>
      </c>
      <c r="M207" s="1">
        <v>3</v>
      </c>
      <c r="N207" s="1">
        <v>137</v>
      </c>
      <c r="O207" s="1">
        <v>0</v>
      </c>
      <c r="P207" s="1">
        <v>133</v>
      </c>
      <c r="Q207" s="1">
        <v>4</v>
      </c>
      <c r="R207" s="1">
        <v>0</v>
      </c>
      <c r="S207" s="1">
        <v>0</v>
      </c>
      <c r="T207" s="1">
        <v>52</v>
      </c>
      <c r="U207" s="1">
        <v>52</v>
      </c>
    </row>
    <row r="208" spans="1:21" ht="12.75" x14ac:dyDescent="0.2">
      <c r="A208" s="2">
        <v>44909.466248078708</v>
      </c>
      <c r="B208" s="1">
        <v>20534037</v>
      </c>
      <c r="C208" s="1" t="s">
        <v>242</v>
      </c>
      <c r="D208" s="1" t="s">
        <v>22</v>
      </c>
      <c r="E208" s="1" t="s">
        <v>23</v>
      </c>
      <c r="F208" s="1" t="s">
        <v>29</v>
      </c>
      <c r="G208" s="1">
        <v>303</v>
      </c>
      <c r="H208" s="1">
        <v>140</v>
      </c>
      <c r="I208" s="1">
        <v>163</v>
      </c>
      <c r="J208" s="1">
        <v>278</v>
      </c>
      <c r="K208" s="1">
        <v>10</v>
      </c>
      <c r="L208" s="1">
        <v>265</v>
      </c>
      <c r="M208" s="1">
        <v>3</v>
      </c>
      <c r="N208" s="1">
        <v>25</v>
      </c>
      <c r="O208" s="1">
        <v>0</v>
      </c>
      <c r="P208" s="1">
        <v>25</v>
      </c>
      <c r="Q208" s="1">
        <v>0</v>
      </c>
      <c r="R208" s="1">
        <v>0</v>
      </c>
      <c r="S208" s="1">
        <v>0</v>
      </c>
      <c r="T208" s="1">
        <v>54</v>
      </c>
      <c r="U208" s="1">
        <v>46</v>
      </c>
    </row>
    <row r="209" spans="1:21" ht="12.75" x14ac:dyDescent="0.2">
      <c r="A209" s="2">
        <v>44909.480680451394</v>
      </c>
      <c r="B209" s="1">
        <v>69726238</v>
      </c>
      <c r="C209" s="1" t="s">
        <v>243</v>
      </c>
      <c r="D209" s="1" t="s">
        <v>33</v>
      </c>
      <c r="E209" s="1" t="s">
        <v>26</v>
      </c>
      <c r="F209" s="1" t="s">
        <v>29</v>
      </c>
      <c r="G209" s="1">
        <v>142</v>
      </c>
      <c r="H209" s="1">
        <v>74</v>
      </c>
      <c r="I209" s="1">
        <v>68</v>
      </c>
      <c r="J209" s="1">
        <v>124</v>
      </c>
      <c r="K209" s="1">
        <v>0</v>
      </c>
      <c r="L209" s="1">
        <v>114</v>
      </c>
      <c r="M209" s="1">
        <v>10</v>
      </c>
      <c r="N209" s="1">
        <v>16</v>
      </c>
      <c r="O209" s="1">
        <v>0</v>
      </c>
      <c r="P209" s="1">
        <v>16</v>
      </c>
      <c r="Q209" s="1">
        <v>0</v>
      </c>
      <c r="R209" s="1">
        <v>1</v>
      </c>
      <c r="S209" s="1" t="s">
        <v>244</v>
      </c>
      <c r="T209" s="1">
        <v>47</v>
      </c>
      <c r="U209" s="1">
        <v>47</v>
      </c>
    </row>
    <row r="210" spans="1:21" ht="12.75" x14ac:dyDescent="0.2">
      <c r="A210" s="2">
        <v>44909.481121689816</v>
      </c>
      <c r="B210" s="1">
        <v>69965267</v>
      </c>
      <c r="C210" s="1" t="s">
        <v>245</v>
      </c>
      <c r="D210" s="1" t="s">
        <v>22</v>
      </c>
      <c r="E210" s="1" t="s">
        <v>26</v>
      </c>
      <c r="F210" s="1" t="s">
        <v>29</v>
      </c>
      <c r="G210" s="1">
        <v>334</v>
      </c>
      <c r="H210" s="1">
        <v>177</v>
      </c>
      <c r="I210" s="1">
        <v>157</v>
      </c>
      <c r="J210" s="1">
        <v>190</v>
      </c>
      <c r="K210" s="1">
        <v>11</v>
      </c>
      <c r="L210" s="1">
        <v>173</v>
      </c>
      <c r="M210" s="1">
        <v>6</v>
      </c>
      <c r="N210" s="1">
        <v>144</v>
      </c>
      <c r="O210" s="1">
        <v>1</v>
      </c>
      <c r="P210" s="1">
        <v>138</v>
      </c>
      <c r="Q210" s="1">
        <v>5</v>
      </c>
      <c r="R210" s="1">
        <v>0</v>
      </c>
      <c r="T210" s="1">
        <v>52</v>
      </c>
      <c r="U210" s="1">
        <v>52</v>
      </c>
    </row>
    <row r="211" spans="1:21" ht="12.75" x14ac:dyDescent="0.2">
      <c r="A211" s="2">
        <v>44909.481749039347</v>
      </c>
      <c r="B211" s="1">
        <v>60720793</v>
      </c>
      <c r="C211" s="1" t="s">
        <v>246</v>
      </c>
      <c r="D211" s="1" t="s">
        <v>33</v>
      </c>
      <c r="E211" s="1" t="s">
        <v>26</v>
      </c>
      <c r="F211" s="1" t="s">
        <v>24</v>
      </c>
      <c r="G211" s="1">
        <v>74</v>
      </c>
      <c r="H211" s="1">
        <v>42</v>
      </c>
      <c r="I211" s="1">
        <v>32</v>
      </c>
      <c r="J211" s="1">
        <v>60</v>
      </c>
      <c r="K211" s="1">
        <v>3</v>
      </c>
      <c r="L211" s="1">
        <v>56</v>
      </c>
      <c r="M211" s="1">
        <v>1</v>
      </c>
      <c r="N211" s="1">
        <v>14</v>
      </c>
      <c r="O211" s="1">
        <v>2</v>
      </c>
      <c r="P211" s="1">
        <v>11</v>
      </c>
      <c r="Q211" s="1">
        <v>1</v>
      </c>
      <c r="R211" s="1">
        <v>1</v>
      </c>
      <c r="S211" s="1" t="s">
        <v>247</v>
      </c>
      <c r="T211" s="1">
        <v>4</v>
      </c>
      <c r="U211" s="1">
        <v>4</v>
      </c>
    </row>
    <row r="212" spans="1:21" ht="12.75" x14ac:dyDescent="0.2">
      <c r="A212" s="2">
        <v>44909.486842962964</v>
      </c>
      <c r="B212" s="1">
        <v>60720789</v>
      </c>
      <c r="C212" s="1" t="s">
        <v>248</v>
      </c>
      <c r="D212" s="1" t="s">
        <v>33</v>
      </c>
      <c r="E212" s="1" t="s">
        <v>26</v>
      </c>
      <c r="F212" s="1" t="s">
        <v>24</v>
      </c>
      <c r="G212" s="1">
        <v>527</v>
      </c>
      <c r="H212" s="1">
        <v>271</v>
      </c>
      <c r="I212" s="1">
        <v>256</v>
      </c>
      <c r="J212" s="1">
        <v>200</v>
      </c>
      <c r="K212" s="1">
        <v>0</v>
      </c>
      <c r="L212" s="1">
        <v>200</v>
      </c>
      <c r="M212" s="1">
        <v>0</v>
      </c>
      <c r="N212" s="1">
        <v>327</v>
      </c>
      <c r="O212" s="1">
        <v>0</v>
      </c>
      <c r="P212" s="1">
        <v>327</v>
      </c>
      <c r="Q212" s="1">
        <v>0</v>
      </c>
      <c r="R212" s="1">
        <v>0</v>
      </c>
      <c r="T212" s="1">
        <v>65</v>
      </c>
      <c r="U212" s="1">
        <v>65</v>
      </c>
    </row>
    <row r="213" spans="1:21" ht="12.75" x14ac:dyDescent="0.2">
      <c r="A213" s="2">
        <v>44909.487530671293</v>
      </c>
      <c r="B213" s="1">
        <v>60720778</v>
      </c>
      <c r="C213" s="1" t="s">
        <v>249</v>
      </c>
      <c r="D213" s="1" t="s">
        <v>33</v>
      </c>
      <c r="E213" s="1" t="s">
        <v>26</v>
      </c>
      <c r="F213" s="1" t="s">
        <v>51</v>
      </c>
      <c r="G213" s="1">
        <v>811</v>
      </c>
      <c r="H213" s="1">
        <v>375</v>
      </c>
      <c r="I213" s="1">
        <v>436</v>
      </c>
      <c r="J213" s="1">
        <v>811</v>
      </c>
      <c r="K213" s="1">
        <v>1</v>
      </c>
      <c r="L213" s="1">
        <v>738</v>
      </c>
      <c r="M213" s="1">
        <v>72</v>
      </c>
      <c r="N213" s="1">
        <v>0</v>
      </c>
      <c r="O213" s="1">
        <v>0</v>
      </c>
      <c r="P213" s="1">
        <v>0</v>
      </c>
      <c r="Q213" s="1">
        <v>0</v>
      </c>
      <c r="R213" s="1">
        <v>1</v>
      </c>
      <c r="S213" s="1" t="s">
        <v>250</v>
      </c>
      <c r="T213" s="1">
        <v>121</v>
      </c>
      <c r="U213" s="1">
        <v>119</v>
      </c>
    </row>
    <row r="214" spans="1:21" ht="12.75" x14ac:dyDescent="0.2">
      <c r="A214" s="2">
        <v>44909.491570763887</v>
      </c>
      <c r="B214" s="1">
        <v>20534017</v>
      </c>
      <c r="C214" s="1" t="s">
        <v>251</v>
      </c>
      <c r="D214" s="1" t="s">
        <v>22</v>
      </c>
      <c r="E214" s="1" t="s">
        <v>23</v>
      </c>
      <c r="F214" s="1" t="s">
        <v>27</v>
      </c>
      <c r="G214" s="1">
        <v>148</v>
      </c>
      <c r="H214" s="1">
        <v>79</v>
      </c>
      <c r="I214" s="1">
        <v>69</v>
      </c>
      <c r="J214" s="1">
        <v>138</v>
      </c>
      <c r="K214" s="1">
        <v>0</v>
      </c>
      <c r="L214" s="1">
        <v>137</v>
      </c>
      <c r="M214" s="1">
        <v>1</v>
      </c>
      <c r="N214" s="1">
        <v>10</v>
      </c>
      <c r="O214" s="1">
        <v>0</v>
      </c>
      <c r="P214" s="1">
        <v>8</v>
      </c>
      <c r="Q214" s="1">
        <v>2</v>
      </c>
      <c r="R214" s="1">
        <v>1</v>
      </c>
      <c r="S214" s="1" t="s">
        <v>252</v>
      </c>
      <c r="T214" s="1">
        <v>21</v>
      </c>
      <c r="U214" s="1">
        <v>15</v>
      </c>
    </row>
    <row r="215" spans="1:21" ht="12.75" x14ac:dyDescent="0.2">
      <c r="A215" s="2">
        <v>44909.492416909721</v>
      </c>
      <c r="B215" s="1">
        <v>20534018</v>
      </c>
      <c r="C215" s="1" t="s">
        <v>253</v>
      </c>
      <c r="D215" s="1" t="s">
        <v>22</v>
      </c>
      <c r="E215" s="1" t="s">
        <v>23</v>
      </c>
      <c r="F215" s="1" t="s">
        <v>24</v>
      </c>
      <c r="G215" s="1">
        <v>272</v>
      </c>
      <c r="H215" s="1">
        <v>148</v>
      </c>
      <c r="I215" s="1">
        <v>124</v>
      </c>
      <c r="J215" s="1">
        <v>238</v>
      </c>
      <c r="K215" s="1">
        <v>2</v>
      </c>
      <c r="L215" s="1">
        <v>233</v>
      </c>
      <c r="M215" s="1">
        <v>3</v>
      </c>
      <c r="N215" s="1">
        <v>34</v>
      </c>
      <c r="O215" s="1">
        <v>0</v>
      </c>
      <c r="P215" s="1">
        <v>34</v>
      </c>
      <c r="Q215" s="1">
        <v>0</v>
      </c>
      <c r="R215" s="1">
        <v>0</v>
      </c>
      <c r="S215" s="1">
        <v>0</v>
      </c>
      <c r="T215" s="1">
        <v>56</v>
      </c>
      <c r="U215" s="1">
        <v>56</v>
      </c>
    </row>
    <row r="216" spans="1:21" ht="12.75" x14ac:dyDescent="0.2">
      <c r="A216" s="2">
        <v>44910.498054710653</v>
      </c>
      <c r="B216" s="1">
        <v>20533695</v>
      </c>
      <c r="C216" s="1" t="s">
        <v>254</v>
      </c>
      <c r="D216" s="1" t="s">
        <v>22</v>
      </c>
      <c r="E216" s="1" t="s">
        <v>23</v>
      </c>
      <c r="F216" s="1" t="s">
        <v>34</v>
      </c>
      <c r="G216" s="1">
        <v>148</v>
      </c>
      <c r="H216" s="1">
        <v>75</v>
      </c>
      <c r="I216" s="1">
        <v>73</v>
      </c>
      <c r="J216" s="1">
        <v>141</v>
      </c>
      <c r="K216" s="1">
        <v>20</v>
      </c>
      <c r="L216" s="1">
        <v>118</v>
      </c>
      <c r="M216" s="1">
        <v>3</v>
      </c>
      <c r="N216" s="1">
        <v>7</v>
      </c>
      <c r="O216" s="1">
        <v>0</v>
      </c>
      <c r="P216" s="1">
        <v>7</v>
      </c>
      <c r="Q216" s="1">
        <v>0</v>
      </c>
      <c r="R216" s="1">
        <v>0</v>
      </c>
      <c r="S216" s="1" t="s">
        <v>37</v>
      </c>
      <c r="T216" s="1">
        <v>17</v>
      </c>
      <c r="U216" s="1">
        <v>14</v>
      </c>
    </row>
    <row r="217" spans="1:21" ht="12.75" x14ac:dyDescent="0.2">
      <c r="A217" s="2">
        <v>44909.498840960645</v>
      </c>
      <c r="B217" s="1">
        <v>20533706</v>
      </c>
      <c r="C217" s="1" t="s">
        <v>255</v>
      </c>
      <c r="D217" s="1" t="s">
        <v>22</v>
      </c>
      <c r="E217" s="1" t="s">
        <v>23</v>
      </c>
      <c r="F217" s="1" t="s">
        <v>27</v>
      </c>
      <c r="G217" s="1">
        <v>146</v>
      </c>
      <c r="H217" s="1">
        <v>79</v>
      </c>
      <c r="I217" s="1">
        <v>67</v>
      </c>
      <c r="J217" s="1">
        <v>128</v>
      </c>
      <c r="K217" s="1">
        <v>5</v>
      </c>
      <c r="L217" s="1">
        <v>115</v>
      </c>
      <c r="M217" s="1">
        <v>8</v>
      </c>
      <c r="N217" s="1">
        <v>18</v>
      </c>
      <c r="O217" s="1">
        <v>0</v>
      </c>
      <c r="P217" s="1">
        <v>15</v>
      </c>
      <c r="Q217" s="1">
        <v>3</v>
      </c>
      <c r="R217" s="1">
        <v>0</v>
      </c>
      <c r="T217" s="1">
        <v>24</v>
      </c>
      <c r="U217" s="1">
        <v>15</v>
      </c>
    </row>
    <row r="218" spans="1:21" ht="12.75" x14ac:dyDescent="0.2">
      <c r="A218" s="2">
        <v>44909.502528425925</v>
      </c>
      <c r="B218" s="1">
        <v>60720787</v>
      </c>
      <c r="C218" s="1" t="s">
        <v>256</v>
      </c>
      <c r="D218" s="1" t="s">
        <v>33</v>
      </c>
      <c r="E218" s="1" t="s">
        <v>23</v>
      </c>
      <c r="F218" s="1" t="s">
        <v>24</v>
      </c>
      <c r="G218" s="1">
        <v>1136</v>
      </c>
      <c r="H218" s="1">
        <v>554</v>
      </c>
      <c r="I218" s="1">
        <v>582</v>
      </c>
      <c r="J218" s="1">
        <v>1029</v>
      </c>
      <c r="K218" s="1">
        <v>23</v>
      </c>
      <c r="L218" s="1">
        <v>1004</v>
      </c>
      <c r="M218" s="1">
        <v>2</v>
      </c>
      <c r="N218" s="1">
        <v>107</v>
      </c>
      <c r="O218" s="1">
        <v>14</v>
      </c>
      <c r="P218" s="1">
        <v>93</v>
      </c>
      <c r="Q218" s="1">
        <v>0</v>
      </c>
      <c r="R218" s="1">
        <v>0</v>
      </c>
      <c r="S218" s="1">
        <v>0</v>
      </c>
      <c r="T218" s="1">
        <v>186</v>
      </c>
      <c r="U218" s="1">
        <v>186</v>
      </c>
    </row>
    <row r="219" spans="1:21" ht="12.75" x14ac:dyDescent="0.2">
      <c r="A219" s="2">
        <v>44909.507961261574</v>
      </c>
      <c r="B219" s="1">
        <v>20539449</v>
      </c>
      <c r="C219" s="1" t="s">
        <v>257</v>
      </c>
      <c r="D219" s="1" t="s">
        <v>22</v>
      </c>
      <c r="E219" s="1" t="s">
        <v>23</v>
      </c>
      <c r="F219" s="1" t="s">
        <v>34</v>
      </c>
      <c r="G219" s="1">
        <v>490</v>
      </c>
      <c r="H219" s="1">
        <v>252</v>
      </c>
      <c r="I219" s="1">
        <v>238</v>
      </c>
      <c r="J219" s="1">
        <v>483</v>
      </c>
      <c r="K219" s="1">
        <v>8</v>
      </c>
      <c r="L219" s="1">
        <v>474</v>
      </c>
      <c r="M219" s="1">
        <v>1</v>
      </c>
      <c r="N219" s="1">
        <v>7</v>
      </c>
      <c r="O219" s="1">
        <v>0</v>
      </c>
      <c r="P219" s="1">
        <v>7</v>
      </c>
      <c r="Q219" s="1">
        <v>0</v>
      </c>
      <c r="R219" s="1">
        <v>2</v>
      </c>
      <c r="S219" s="1" t="s">
        <v>258</v>
      </c>
      <c r="T219" s="1">
        <v>90</v>
      </c>
      <c r="U219" s="1">
        <v>87</v>
      </c>
    </row>
    <row r="220" spans="1:21" ht="12.75" x14ac:dyDescent="0.2">
      <c r="A220" s="2">
        <v>44918.395473344906</v>
      </c>
      <c r="B220" s="1">
        <v>20534039</v>
      </c>
      <c r="C220" s="1" t="s">
        <v>259</v>
      </c>
      <c r="D220" s="1" t="s">
        <v>22</v>
      </c>
      <c r="E220" s="1" t="s">
        <v>23</v>
      </c>
      <c r="F220" s="1" t="s">
        <v>27</v>
      </c>
      <c r="G220" s="1">
        <v>168</v>
      </c>
      <c r="H220" s="1">
        <v>76</v>
      </c>
      <c r="I220" s="1">
        <v>94</v>
      </c>
      <c r="J220" s="1">
        <v>167</v>
      </c>
      <c r="K220" s="1">
        <v>28</v>
      </c>
      <c r="L220" s="1">
        <v>139</v>
      </c>
      <c r="M220" s="1">
        <v>0</v>
      </c>
      <c r="N220" s="1">
        <v>1</v>
      </c>
      <c r="O220" s="1">
        <v>0</v>
      </c>
      <c r="P220" s="1">
        <v>1</v>
      </c>
      <c r="Q220" s="1">
        <v>0</v>
      </c>
      <c r="R220" s="1">
        <v>0</v>
      </c>
      <c r="S220" s="1" t="s">
        <v>260</v>
      </c>
      <c r="T220" s="1">
        <v>28</v>
      </c>
      <c r="U220" s="1">
        <v>26</v>
      </c>
    </row>
    <row r="221" spans="1:21" ht="12.75" x14ac:dyDescent="0.2">
      <c r="A221" s="2">
        <v>44909.532045729167</v>
      </c>
      <c r="B221" s="1">
        <v>69758448</v>
      </c>
      <c r="C221" s="1" t="s">
        <v>261</v>
      </c>
      <c r="D221" s="1" t="s">
        <v>22</v>
      </c>
      <c r="E221" s="1" t="s">
        <v>26</v>
      </c>
      <c r="F221" s="1" t="s">
        <v>27</v>
      </c>
      <c r="G221" s="1">
        <v>249</v>
      </c>
      <c r="H221" s="1">
        <v>128</v>
      </c>
      <c r="I221" s="1">
        <v>121</v>
      </c>
      <c r="J221" s="1">
        <v>178</v>
      </c>
      <c r="K221" s="1">
        <v>6</v>
      </c>
      <c r="L221" s="1">
        <v>171</v>
      </c>
      <c r="M221" s="1">
        <v>1</v>
      </c>
      <c r="N221" s="1">
        <v>71</v>
      </c>
      <c r="O221" s="1">
        <v>3</v>
      </c>
      <c r="P221" s="1">
        <v>68</v>
      </c>
      <c r="Q221" s="1">
        <v>0</v>
      </c>
      <c r="R221" s="1">
        <v>0</v>
      </c>
      <c r="T221" s="1">
        <v>38</v>
      </c>
      <c r="U221" s="1">
        <v>11</v>
      </c>
    </row>
    <row r="222" spans="1:21" ht="12.75" x14ac:dyDescent="0.2">
      <c r="A222" s="2">
        <v>44909.539391620376</v>
      </c>
      <c r="B222" s="1">
        <v>60720757</v>
      </c>
      <c r="C222" s="1" t="s">
        <v>262</v>
      </c>
      <c r="D222" s="1" t="s">
        <v>33</v>
      </c>
      <c r="E222" s="1" t="s">
        <v>26</v>
      </c>
      <c r="F222" s="1" t="s">
        <v>29</v>
      </c>
      <c r="G222" s="1">
        <v>490</v>
      </c>
      <c r="H222" s="1">
        <v>232</v>
      </c>
      <c r="I222" s="1">
        <v>258</v>
      </c>
      <c r="J222" s="1">
        <v>465</v>
      </c>
      <c r="K222" s="1">
        <v>83</v>
      </c>
      <c r="L222" s="1">
        <v>407</v>
      </c>
      <c r="M222" s="1">
        <v>0</v>
      </c>
      <c r="N222" s="1">
        <v>17</v>
      </c>
      <c r="O222" s="1">
        <v>8</v>
      </c>
      <c r="P222" s="1">
        <v>0</v>
      </c>
      <c r="Q222" s="1">
        <v>0</v>
      </c>
      <c r="R222" s="1">
        <v>0</v>
      </c>
      <c r="S222" s="1">
        <v>0</v>
      </c>
      <c r="T222" s="1">
        <v>83</v>
      </c>
      <c r="U222" s="1">
        <v>83</v>
      </c>
    </row>
    <row r="223" spans="1:21" ht="12.75" x14ac:dyDescent="0.2">
      <c r="A223" s="2">
        <v>44918.896121412035</v>
      </c>
      <c r="B223" s="1">
        <v>20534059</v>
      </c>
      <c r="C223" s="1" t="s">
        <v>263</v>
      </c>
      <c r="D223" s="1" t="s">
        <v>22</v>
      </c>
      <c r="E223" s="1" t="s">
        <v>23</v>
      </c>
      <c r="F223" s="1" t="s">
        <v>24</v>
      </c>
      <c r="G223" s="1">
        <v>505</v>
      </c>
      <c r="H223" s="1">
        <v>266</v>
      </c>
      <c r="I223" s="1">
        <v>240</v>
      </c>
      <c r="J223" s="1">
        <v>430</v>
      </c>
      <c r="K223" s="1">
        <v>12</v>
      </c>
      <c r="L223" s="1">
        <v>414</v>
      </c>
      <c r="M223" s="1">
        <v>4</v>
      </c>
      <c r="N223" s="1">
        <v>75</v>
      </c>
      <c r="O223" s="1">
        <v>2</v>
      </c>
      <c r="P223" s="1">
        <v>73</v>
      </c>
      <c r="Q223" s="1">
        <v>0</v>
      </c>
      <c r="R223" s="1">
        <v>0</v>
      </c>
      <c r="S223" s="1">
        <v>0</v>
      </c>
      <c r="T223" s="1">
        <v>86</v>
      </c>
      <c r="U223" s="1">
        <v>85</v>
      </c>
    </row>
    <row r="224" spans="1:21" ht="12.75" x14ac:dyDescent="0.2">
      <c r="A224" s="2">
        <v>44916.60761825231</v>
      </c>
      <c r="B224" s="1">
        <v>20539475</v>
      </c>
      <c r="C224" s="1" t="s">
        <v>264</v>
      </c>
      <c r="D224" s="1" t="s">
        <v>22</v>
      </c>
      <c r="E224" s="1" t="s">
        <v>26</v>
      </c>
      <c r="F224" s="1" t="s">
        <v>29</v>
      </c>
      <c r="G224" s="1">
        <v>270</v>
      </c>
      <c r="H224" s="1">
        <v>139</v>
      </c>
      <c r="I224" s="1">
        <v>131</v>
      </c>
      <c r="J224" s="1">
        <v>268</v>
      </c>
      <c r="K224" s="1">
        <v>7</v>
      </c>
      <c r="L224" s="1">
        <v>259</v>
      </c>
      <c r="M224" s="1">
        <v>2</v>
      </c>
      <c r="N224" s="1">
        <v>2</v>
      </c>
      <c r="O224" s="1">
        <v>0</v>
      </c>
      <c r="P224" s="1">
        <v>2</v>
      </c>
      <c r="Q224" s="1">
        <v>0</v>
      </c>
      <c r="R224" s="1">
        <v>0</v>
      </c>
      <c r="S224" s="1">
        <v>0</v>
      </c>
      <c r="T224" s="1">
        <v>50</v>
      </c>
      <c r="U224" s="1">
        <v>48</v>
      </c>
    </row>
    <row r="225" spans="1:21" ht="12.75" x14ac:dyDescent="0.2">
      <c r="A225" s="2">
        <v>44909.657109490741</v>
      </c>
      <c r="B225" s="1">
        <v>20534101</v>
      </c>
      <c r="C225" s="1" t="s">
        <v>265</v>
      </c>
      <c r="D225" s="1" t="s">
        <v>22</v>
      </c>
      <c r="E225" s="1" t="s">
        <v>23</v>
      </c>
      <c r="F225" s="1" t="s">
        <v>29</v>
      </c>
      <c r="G225" s="1">
        <v>569</v>
      </c>
      <c r="H225" s="1">
        <v>282</v>
      </c>
      <c r="I225" s="1">
        <v>287</v>
      </c>
      <c r="J225" s="1">
        <v>567</v>
      </c>
      <c r="K225" s="1">
        <v>2</v>
      </c>
      <c r="L225" s="1">
        <v>564</v>
      </c>
      <c r="M225" s="1">
        <v>1</v>
      </c>
      <c r="N225" s="1">
        <v>2</v>
      </c>
      <c r="O225" s="1">
        <v>0</v>
      </c>
      <c r="P225" s="1">
        <v>2</v>
      </c>
      <c r="Q225" s="1">
        <v>0</v>
      </c>
      <c r="R225" s="1">
        <v>0</v>
      </c>
      <c r="S225" s="1">
        <v>0</v>
      </c>
      <c r="T225" s="1">
        <v>84</v>
      </c>
      <c r="U225" s="1">
        <v>81</v>
      </c>
    </row>
    <row r="226" spans="1:21" ht="12.75" x14ac:dyDescent="0.2">
      <c r="A226" s="2">
        <v>44917.545914097223</v>
      </c>
      <c r="B226" s="1">
        <v>20533868</v>
      </c>
      <c r="C226" s="1" t="s">
        <v>266</v>
      </c>
      <c r="D226" s="1" t="s">
        <v>22</v>
      </c>
      <c r="E226" s="1" t="s">
        <v>26</v>
      </c>
      <c r="F226" s="1" t="s">
        <v>51</v>
      </c>
      <c r="G226" s="1">
        <v>20</v>
      </c>
      <c r="H226" s="1">
        <v>14</v>
      </c>
      <c r="I226" s="1">
        <v>6</v>
      </c>
      <c r="J226" s="1">
        <v>20</v>
      </c>
      <c r="K226" s="1">
        <v>4</v>
      </c>
      <c r="L226" s="1">
        <v>14</v>
      </c>
      <c r="M226" s="1">
        <v>2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2</v>
      </c>
      <c r="U226" s="1">
        <v>2</v>
      </c>
    </row>
    <row r="227" spans="1:21" ht="12.75" x14ac:dyDescent="0.2">
      <c r="A227" s="2">
        <v>44909.657595462966</v>
      </c>
      <c r="B227" s="1">
        <v>20534013</v>
      </c>
      <c r="C227" s="1" t="s">
        <v>267</v>
      </c>
      <c r="D227" s="1" t="s">
        <v>22</v>
      </c>
      <c r="E227" s="1" t="s">
        <v>23</v>
      </c>
      <c r="F227" s="1" t="s">
        <v>27</v>
      </c>
      <c r="G227" s="1">
        <v>210</v>
      </c>
      <c r="H227" s="1">
        <v>118</v>
      </c>
      <c r="I227" s="1">
        <v>92</v>
      </c>
      <c r="J227" s="1">
        <v>201</v>
      </c>
      <c r="K227" s="1">
        <v>3</v>
      </c>
      <c r="L227" s="1">
        <v>195</v>
      </c>
      <c r="M227" s="1">
        <v>3</v>
      </c>
      <c r="N227" s="1">
        <v>9</v>
      </c>
      <c r="O227" s="1">
        <v>0</v>
      </c>
      <c r="P227" s="1">
        <v>9</v>
      </c>
      <c r="Q227" s="1">
        <v>0</v>
      </c>
      <c r="R227" s="1">
        <v>0</v>
      </c>
      <c r="S227" s="1">
        <v>0</v>
      </c>
      <c r="T227" s="1">
        <v>35</v>
      </c>
      <c r="U227" s="1">
        <v>33</v>
      </c>
    </row>
    <row r="228" spans="1:21" ht="12.75" x14ac:dyDescent="0.2">
      <c r="A228" s="2">
        <v>44918.839496828703</v>
      </c>
      <c r="B228" s="1">
        <v>20534004</v>
      </c>
      <c r="C228" s="1" t="s">
        <v>268</v>
      </c>
      <c r="D228" s="1" t="s">
        <v>22</v>
      </c>
      <c r="E228" s="1" t="s">
        <v>23</v>
      </c>
      <c r="F228" s="1" t="s">
        <v>24</v>
      </c>
      <c r="G228" s="1">
        <v>160</v>
      </c>
      <c r="H228" s="1">
        <v>89</v>
      </c>
      <c r="I228" s="1">
        <v>71</v>
      </c>
      <c r="J228" s="1">
        <v>126</v>
      </c>
      <c r="K228" s="1">
        <v>3</v>
      </c>
      <c r="L228" s="1">
        <v>122</v>
      </c>
      <c r="M228" s="1">
        <v>1</v>
      </c>
      <c r="N228" s="1">
        <v>34</v>
      </c>
      <c r="O228" s="1">
        <v>1</v>
      </c>
      <c r="P228" s="1">
        <v>33</v>
      </c>
      <c r="Q228" s="1">
        <v>0</v>
      </c>
      <c r="R228" s="1">
        <v>0</v>
      </c>
      <c r="T228" s="1">
        <v>24</v>
      </c>
      <c r="U228" s="1">
        <v>24</v>
      </c>
    </row>
    <row r="229" spans="1:21" ht="12.75" x14ac:dyDescent="0.2">
      <c r="A229" s="2">
        <v>44917.517308634255</v>
      </c>
      <c r="B229" s="1">
        <v>20534049</v>
      </c>
      <c r="C229" s="1" t="s">
        <v>269</v>
      </c>
      <c r="D229" s="1" t="s">
        <v>22</v>
      </c>
      <c r="E229" s="1" t="s">
        <v>23</v>
      </c>
      <c r="F229" s="1" t="s">
        <v>24</v>
      </c>
      <c r="G229" s="1">
        <v>186</v>
      </c>
      <c r="H229" s="1">
        <v>92</v>
      </c>
      <c r="I229" s="1">
        <v>94</v>
      </c>
      <c r="J229" s="1">
        <v>179</v>
      </c>
      <c r="K229" s="1">
        <v>0</v>
      </c>
      <c r="L229" s="1">
        <v>123</v>
      </c>
      <c r="M229" s="1">
        <v>56</v>
      </c>
      <c r="N229" s="1">
        <v>7</v>
      </c>
      <c r="O229" s="1">
        <v>0</v>
      </c>
      <c r="P229" s="1">
        <v>7</v>
      </c>
      <c r="Q229" s="1">
        <v>0</v>
      </c>
      <c r="R229" s="1">
        <v>0</v>
      </c>
      <c r="S229" s="1" t="s">
        <v>37</v>
      </c>
      <c r="T229" s="1">
        <v>46</v>
      </c>
      <c r="U229" s="1">
        <v>44</v>
      </c>
    </row>
    <row r="230" spans="1:21" ht="12.75" x14ac:dyDescent="0.2">
      <c r="A230" s="2">
        <v>44909.855970937497</v>
      </c>
      <c r="B230" s="1">
        <v>20533692</v>
      </c>
      <c r="C230" s="1" t="s">
        <v>270</v>
      </c>
      <c r="D230" s="1" t="s">
        <v>22</v>
      </c>
      <c r="E230" s="1" t="s">
        <v>23</v>
      </c>
      <c r="F230" s="1" t="s">
        <v>34</v>
      </c>
      <c r="G230" s="1">
        <v>165</v>
      </c>
      <c r="H230" s="1">
        <v>78</v>
      </c>
      <c r="I230" s="1">
        <v>87</v>
      </c>
      <c r="J230" s="1">
        <v>164</v>
      </c>
      <c r="K230" s="1">
        <v>21</v>
      </c>
      <c r="L230" s="1">
        <v>97</v>
      </c>
      <c r="M230" s="1">
        <v>46</v>
      </c>
      <c r="N230" s="1">
        <v>1</v>
      </c>
      <c r="O230" s="1">
        <v>0</v>
      </c>
      <c r="P230" s="1">
        <v>0</v>
      </c>
      <c r="Q230" s="1">
        <v>1</v>
      </c>
      <c r="R230" s="1">
        <v>0</v>
      </c>
      <c r="T230" s="1">
        <v>28</v>
      </c>
      <c r="U230" s="1">
        <v>26</v>
      </c>
    </row>
    <row r="231" spans="1:21" ht="12.75" x14ac:dyDescent="0.2">
      <c r="A231" s="2">
        <v>44909.881164074075</v>
      </c>
      <c r="B231" s="1">
        <v>20539448</v>
      </c>
      <c r="C231" s="1" t="s">
        <v>271</v>
      </c>
      <c r="D231" s="1" t="s">
        <v>22</v>
      </c>
      <c r="E231" s="1" t="s">
        <v>23</v>
      </c>
      <c r="F231" s="1" t="s">
        <v>29</v>
      </c>
      <c r="G231" s="1">
        <v>174</v>
      </c>
      <c r="H231" s="1">
        <v>83</v>
      </c>
      <c r="I231" s="1">
        <v>91</v>
      </c>
      <c r="J231" s="1">
        <v>150</v>
      </c>
      <c r="K231" s="1">
        <v>3</v>
      </c>
      <c r="L231" s="1">
        <v>146</v>
      </c>
      <c r="M231" s="1">
        <v>1</v>
      </c>
      <c r="N231" s="1">
        <v>24</v>
      </c>
      <c r="O231" s="1">
        <v>1</v>
      </c>
      <c r="P231" s="1">
        <v>23</v>
      </c>
      <c r="Q231" s="1">
        <v>0</v>
      </c>
      <c r="R231" s="1">
        <v>1</v>
      </c>
      <c r="S231" s="1" t="s">
        <v>272</v>
      </c>
      <c r="T231" s="1">
        <v>28</v>
      </c>
      <c r="U231" s="1">
        <v>26</v>
      </c>
    </row>
    <row r="232" spans="1:21" ht="12.75" x14ac:dyDescent="0.2">
      <c r="A232" s="2">
        <v>44909.936724340281</v>
      </c>
      <c r="B232" s="1">
        <v>60720733</v>
      </c>
      <c r="C232" s="1" t="s">
        <v>273</v>
      </c>
      <c r="D232" s="1" t="s">
        <v>33</v>
      </c>
      <c r="E232" s="1" t="s">
        <v>26</v>
      </c>
      <c r="F232" s="1" t="s">
        <v>29</v>
      </c>
      <c r="G232" s="1">
        <v>298</v>
      </c>
      <c r="H232" s="1">
        <v>147</v>
      </c>
      <c r="I232" s="1">
        <v>151</v>
      </c>
      <c r="J232" s="1">
        <v>288</v>
      </c>
      <c r="K232" s="1">
        <v>1</v>
      </c>
      <c r="L232" s="1">
        <v>288</v>
      </c>
      <c r="M232" s="1">
        <v>14</v>
      </c>
      <c r="N232" s="1">
        <v>5</v>
      </c>
      <c r="O232" s="1">
        <v>0</v>
      </c>
      <c r="P232" s="1">
        <v>3</v>
      </c>
      <c r="Q232" s="1">
        <v>0</v>
      </c>
      <c r="R232" s="1">
        <v>2</v>
      </c>
      <c r="S232" s="1" t="s">
        <v>274</v>
      </c>
      <c r="T232" s="1">
        <v>54</v>
      </c>
      <c r="U232" s="1">
        <v>2</v>
      </c>
    </row>
    <row r="233" spans="1:21" ht="12.75" x14ac:dyDescent="0.2">
      <c r="A233" s="2">
        <v>44916.237035798607</v>
      </c>
      <c r="B233" s="1">
        <v>20533700</v>
      </c>
      <c r="C233" s="1" t="s">
        <v>275</v>
      </c>
      <c r="D233" s="1" t="s">
        <v>22</v>
      </c>
      <c r="E233" s="1" t="s">
        <v>23</v>
      </c>
      <c r="F233" s="1" t="s">
        <v>27</v>
      </c>
      <c r="G233" s="1">
        <v>213</v>
      </c>
      <c r="H233" s="1">
        <v>122</v>
      </c>
      <c r="I233" s="1">
        <v>91</v>
      </c>
      <c r="J233" s="1">
        <v>181</v>
      </c>
      <c r="K233" s="1">
        <v>12</v>
      </c>
      <c r="L233" s="1">
        <v>168</v>
      </c>
      <c r="M233" s="1">
        <v>1</v>
      </c>
      <c r="N233" s="1">
        <v>32</v>
      </c>
      <c r="O233" s="1">
        <v>3</v>
      </c>
      <c r="P233" s="1">
        <v>29</v>
      </c>
      <c r="Q233" s="1">
        <v>0</v>
      </c>
      <c r="R233" s="1">
        <v>0</v>
      </c>
      <c r="S233" s="1">
        <v>0</v>
      </c>
      <c r="T233" s="1">
        <v>28</v>
      </c>
      <c r="U233" s="1">
        <v>28</v>
      </c>
    </row>
    <row r="234" spans="1:21" ht="12.75" x14ac:dyDescent="0.2">
      <c r="A234" s="2">
        <v>44910.24983252315</v>
      </c>
      <c r="B234" s="1">
        <v>20534056</v>
      </c>
      <c r="C234" s="1" t="s">
        <v>276</v>
      </c>
      <c r="D234" s="1" t="s">
        <v>22</v>
      </c>
      <c r="E234" s="1" t="s">
        <v>23</v>
      </c>
      <c r="F234" s="1" t="s">
        <v>51</v>
      </c>
      <c r="G234" s="1">
        <v>259</v>
      </c>
      <c r="H234" s="1">
        <v>119</v>
      </c>
      <c r="I234" s="1">
        <v>139</v>
      </c>
      <c r="J234" s="1">
        <v>215</v>
      </c>
      <c r="K234" s="1">
        <v>3</v>
      </c>
      <c r="L234" s="1">
        <v>212</v>
      </c>
      <c r="M234" s="1">
        <v>0</v>
      </c>
      <c r="N234" s="1">
        <v>44</v>
      </c>
      <c r="O234" s="1">
        <v>3</v>
      </c>
      <c r="P234" s="1">
        <v>41</v>
      </c>
      <c r="Q234" s="1">
        <v>0</v>
      </c>
      <c r="R234" s="1">
        <v>0</v>
      </c>
      <c r="T234" s="1">
        <v>37</v>
      </c>
      <c r="U234" s="1">
        <v>35</v>
      </c>
    </row>
    <row r="235" spans="1:21" ht="12.75" x14ac:dyDescent="0.2">
      <c r="A235" s="2">
        <v>44910.316127928236</v>
      </c>
      <c r="B235" s="1">
        <v>20533687</v>
      </c>
      <c r="C235" s="1" t="s">
        <v>277</v>
      </c>
      <c r="D235" s="1" t="s">
        <v>22</v>
      </c>
      <c r="E235" s="1" t="s">
        <v>23</v>
      </c>
      <c r="F235" s="1" t="s">
        <v>24</v>
      </c>
      <c r="G235" s="1">
        <v>132</v>
      </c>
      <c r="H235" s="1">
        <v>75</v>
      </c>
      <c r="I235" s="1">
        <v>57</v>
      </c>
      <c r="J235" s="1">
        <v>67</v>
      </c>
      <c r="K235" s="1">
        <v>1</v>
      </c>
      <c r="L235" s="1">
        <v>65</v>
      </c>
      <c r="M235" s="1">
        <v>1</v>
      </c>
      <c r="N235" s="1">
        <v>65</v>
      </c>
      <c r="O235" s="1">
        <v>2</v>
      </c>
      <c r="P235" s="1">
        <v>63</v>
      </c>
      <c r="Q235" s="1">
        <v>0</v>
      </c>
      <c r="R235" s="1">
        <v>0</v>
      </c>
      <c r="S235" s="1">
        <v>0</v>
      </c>
      <c r="T235" s="1">
        <v>21</v>
      </c>
      <c r="U235" s="1">
        <v>21</v>
      </c>
    </row>
    <row r="236" spans="1:21" ht="12.75" x14ac:dyDescent="0.2">
      <c r="A236" s="2">
        <v>44910.348695856483</v>
      </c>
      <c r="B236" s="1">
        <v>20533861</v>
      </c>
      <c r="C236" s="1" t="s">
        <v>278</v>
      </c>
      <c r="D236" s="1" t="s">
        <v>22</v>
      </c>
      <c r="E236" s="1" t="s">
        <v>26</v>
      </c>
      <c r="F236" s="1" t="s">
        <v>24</v>
      </c>
      <c r="G236" s="1">
        <v>56</v>
      </c>
      <c r="H236" s="1">
        <v>28</v>
      </c>
      <c r="I236" s="1">
        <v>28</v>
      </c>
      <c r="J236" s="1">
        <v>50</v>
      </c>
      <c r="K236" s="1">
        <v>1</v>
      </c>
      <c r="L236" s="1">
        <v>48</v>
      </c>
      <c r="M236" s="1">
        <v>1</v>
      </c>
      <c r="N236" s="1">
        <v>6</v>
      </c>
      <c r="O236" s="1">
        <v>0</v>
      </c>
      <c r="P236" s="1">
        <v>6</v>
      </c>
      <c r="Q236" s="1">
        <v>0</v>
      </c>
      <c r="R236" s="1">
        <v>0</v>
      </c>
      <c r="T236" s="1">
        <v>8</v>
      </c>
      <c r="U236" s="1">
        <v>8</v>
      </c>
    </row>
    <row r="237" spans="1:21" ht="12.75" x14ac:dyDescent="0.2">
      <c r="A237" s="2">
        <v>44910.344118912035</v>
      </c>
      <c r="B237" s="1">
        <v>20534076</v>
      </c>
      <c r="C237" s="1" t="s">
        <v>279</v>
      </c>
      <c r="D237" s="1" t="s">
        <v>22</v>
      </c>
      <c r="E237" s="1" t="s">
        <v>23</v>
      </c>
      <c r="F237" s="1" t="s">
        <v>24</v>
      </c>
      <c r="G237" s="1">
        <v>185</v>
      </c>
      <c r="H237" s="1">
        <v>73</v>
      </c>
      <c r="I237" s="1">
        <v>112</v>
      </c>
      <c r="J237" s="1">
        <v>174</v>
      </c>
      <c r="K237" s="1">
        <v>0</v>
      </c>
      <c r="L237" s="1">
        <v>174</v>
      </c>
      <c r="M237" s="1">
        <v>0</v>
      </c>
      <c r="N237" s="1">
        <v>11</v>
      </c>
      <c r="O237" s="1">
        <v>0</v>
      </c>
      <c r="P237" s="1">
        <v>11</v>
      </c>
      <c r="Q237" s="1">
        <v>0</v>
      </c>
      <c r="R237" s="1">
        <v>0</v>
      </c>
      <c r="T237" s="1">
        <v>27</v>
      </c>
      <c r="U237" s="1">
        <v>27</v>
      </c>
    </row>
    <row r="238" spans="1:21" ht="12.75" x14ac:dyDescent="0.2">
      <c r="A238" s="2"/>
      <c r="G238" s="1"/>
      <c r="I238" s="1"/>
      <c r="L238" s="1"/>
      <c r="M238" s="1"/>
    </row>
    <row r="239" spans="1:21" ht="12.75" x14ac:dyDescent="0.2">
      <c r="A239" s="2">
        <v>44910.353314178239</v>
      </c>
      <c r="B239" s="1">
        <v>69886349</v>
      </c>
      <c r="C239" s="1" t="s">
        <v>280</v>
      </c>
      <c r="D239" s="1" t="s">
        <v>33</v>
      </c>
      <c r="E239" s="1" t="s">
        <v>26</v>
      </c>
      <c r="F239" s="1" t="s">
        <v>29</v>
      </c>
      <c r="G239" s="1">
        <v>360</v>
      </c>
      <c r="H239" s="1">
        <v>187</v>
      </c>
      <c r="I239" s="1">
        <v>175</v>
      </c>
      <c r="J239" s="1">
        <v>199</v>
      </c>
      <c r="K239" s="1">
        <v>0</v>
      </c>
      <c r="L239" s="1">
        <v>199</v>
      </c>
      <c r="M239" s="1">
        <v>1</v>
      </c>
      <c r="N239" s="1">
        <v>161</v>
      </c>
      <c r="O239" s="1">
        <v>2</v>
      </c>
      <c r="P239" s="1">
        <v>156</v>
      </c>
      <c r="Q239" s="1">
        <v>3</v>
      </c>
      <c r="R239" s="1">
        <v>2</v>
      </c>
      <c r="S239" s="1" t="s">
        <v>281</v>
      </c>
      <c r="T239" s="1">
        <v>61</v>
      </c>
      <c r="U239" s="1">
        <v>58</v>
      </c>
    </row>
    <row r="240" spans="1:21" ht="12.75" x14ac:dyDescent="0.2">
      <c r="A240" s="2">
        <v>44910.353926261574</v>
      </c>
      <c r="B240" s="1">
        <v>20533983</v>
      </c>
      <c r="C240" s="1" t="s">
        <v>282</v>
      </c>
      <c r="D240" s="1" t="s">
        <v>22</v>
      </c>
      <c r="E240" s="1" t="s">
        <v>23</v>
      </c>
      <c r="F240" s="1" t="s">
        <v>24</v>
      </c>
      <c r="G240" s="1">
        <v>271</v>
      </c>
      <c r="H240" s="1">
        <v>143</v>
      </c>
      <c r="I240" s="1">
        <v>128</v>
      </c>
      <c r="J240" s="1">
        <v>118</v>
      </c>
      <c r="K240" s="1">
        <v>7</v>
      </c>
      <c r="L240" s="1">
        <v>111</v>
      </c>
      <c r="M240" s="1">
        <v>0</v>
      </c>
      <c r="N240" s="1">
        <v>153</v>
      </c>
      <c r="O240" s="1">
        <v>3</v>
      </c>
      <c r="P240" s="1">
        <v>150</v>
      </c>
      <c r="Q240" s="1">
        <v>0</v>
      </c>
      <c r="R240" s="1">
        <v>0</v>
      </c>
      <c r="S240" s="1">
        <v>0</v>
      </c>
      <c r="T240" s="1">
        <v>56</v>
      </c>
      <c r="U240" s="1">
        <v>46</v>
      </c>
    </row>
    <row r="241" spans="1:21" ht="12.75" x14ac:dyDescent="0.2">
      <c r="A241" s="2">
        <v>44910.370775752315</v>
      </c>
      <c r="B241" s="1">
        <v>20533865</v>
      </c>
      <c r="C241" s="1" t="s">
        <v>283</v>
      </c>
      <c r="D241" s="1" t="s">
        <v>22</v>
      </c>
      <c r="E241" s="1" t="s">
        <v>26</v>
      </c>
      <c r="F241" s="1" t="s">
        <v>24</v>
      </c>
      <c r="G241" s="1">
        <v>166</v>
      </c>
      <c r="H241" s="1">
        <v>88</v>
      </c>
      <c r="I241" s="1">
        <v>78</v>
      </c>
      <c r="J241" s="1">
        <v>134</v>
      </c>
      <c r="K241" s="1">
        <v>2</v>
      </c>
      <c r="L241" s="1">
        <v>130</v>
      </c>
      <c r="M241" s="1">
        <v>2</v>
      </c>
      <c r="N241" s="1">
        <v>32</v>
      </c>
      <c r="O241" s="1">
        <v>1</v>
      </c>
      <c r="P241" s="1">
        <v>29</v>
      </c>
      <c r="Q241" s="1">
        <v>2</v>
      </c>
      <c r="R241" s="1">
        <v>0</v>
      </c>
      <c r="S241" s="1">
        <v>0</v>
      </c>
      <c r="T241" s="1">
        <v>36</v>
      </c>
      <c r="U241" s="1">
        <v>35</v>
      </c>
    </row>
    <row r="242" spans="1:21" ht="12.75" x14ac:dyDescent="0.2">
      <c r="A242" s="2">
        <v>44914.394457303242</v>
      </c>
      <c r="B242" s="1">
        <v>20534075</v>
      </c>
      <c r="C242" s="1" t="s">
        <v>284</v>
      </c>
      <c r="D242" s="1" t="s">
        <v>22</v>
      </c>
      <c r="E242" s="1" t="s">
        <v>23</v>
      </c>
      <c r="F242" s="1" t="s">
        <v>27</v>
      </c>
      <c r="G242" s="1">
        <v>160</v>
      </c>
      <c r="H242" s="1">
        <v>76</v>
      </c>
      <c r="I242" s="1">
        <v>84</v>
      </c>
      <c r="J242" s="1">
        <v>158</v>
      </c>
      <c r="K242" s="1">
        <v>3</v>
      </c>
      <c r="L242" s="1">
        <v>155</v>
      </c>
      <c r="M242" s="1">
        <v>0</v>
      </c>
      <c r="N242" s="1">
        <v>2</v>
      </c>
      <c r="O242" s="1">
        <v>0</v>
      </c>
      <c r="P242" s="1">
        <v>2</v>
      </c>
      <c r="Q242" s="1">
        <v>0</v>
      </c>
      <c r="R242" s="1">
        <v>0</v>
      </c>
      <c r="T242" s="1">
        <v>27</v>
      </c>
      <c r="U242" s="1">
        <v>27</v>
      </c>
    </row>
    <row r="243" spans="1:21" ht="12.75" x14ac:dyDescent="0.2">
      <c r="A243" s="2">
        <v>44910.391038125003</v>
      </c>
      <c r="B243" s="1">
        <v>20534093</v>
      </c>
      <c r="C243" s="1" t="s">
        <v>285</v>
      </c>
      <c r="D243" s="1" t="s">
        <v>22</v>
      </c>
      <c r="E243" s="1" t="s">
        <v>23</v>
      </c>
      <c r="F243" s="1" t="s">
        <v>34</v>
      </c>
      <c r="G243" s="1">
        <v>154</v>
      </c>
      <c r="H243" s="1">
        <v>69</v>
      </c>
      <c r="I243" s="1">
        <v>85</v>
      </c>
      <c r="J243" s="1">
        <v>136</v>
      </c>
      <c r="K243" s="1">
        <v>1</v>
      </c>
      <c r="L243" s="1">
        <v>133</v>
      </c>
      <c r="M243" s="1">
        <v>2</v>
      </c>
      <c r="N243" s="1">
        <v>18</v>
      </c>
      <c r="O243" s="1">
        <v>0</v>
      </c>
      <c r="P243" s="1">
        <v>18</v>
      </c>
      <c r="Q243" s="1">
        <v>0</v>
      </c>
      <c r="R243" s="1">
        <v>0</v>
      </c>
      <c r="T243" s="1">
        <v>22</v>
      </c>
      <c r="U243" s="1">
        <v>20</v>
      </c>
    </row>
    <row r="244" spans="1:21" ht="12.75" x14ac:dyDescent="0.2">
      <c r="A244" s="2">
        <v>44910.398818113426</v>
      </c>
      <c r="B244" s="1">
        <v>20533981</v>
      </c>
      <c r="C244" s="1" t="s">
        <v>286</v>
      </c>
      <c r="D244" s="1" t="s">
        <v>22</v>
      </c>
      <c r="E244" s="1" t="s">
        <v>23</v>
      </c>
      <c r="F244" s="1" t="s">
        <v>24</v>
      </c>
      <c r="G244" s="1">
        <v>162</v>
      </c>
      <c r="H244" s="1">
        <v>73</v>
      </c>
      <c r="I244" s="1">
        <v>89</v>
      </c>
      <c r="J244" s="1">
        <v>64</v>
      </c>
      <c r="K244" s="1">
        <v>0</v>
      </c>
      <c r="L244" s="1">
        <v>62</v>
      </c>
      <c r="M244" s="1">
        <v>2</v>
      </c>
      <c r="N244" s="1">
        <v>98</v>
      </c>
      <c r="O244" s="1">
        <v>5</v>
      </c>
      <c r="P244" s="1">
        <v>93</v>
      </c>
      <c r="Q244" s="1">
        <v>0</v>
      </c>
      <c r="R244" s="1">
        <v>0</v>
      </c>
      <c r="T244" s="1">
        <v>27</v>
      </c>
      <c r="U244" s="1">
        <v>27</v>
      </c>
    </row>
    <row r="245" spans="1:21" ht="12.75" x14ac:dyDescent="0.2">
      <c r="A245" s="2">
        <v>44910.433066145837</v>
      </c>
      <c r="B245" s="1">
        <v>60720771</v>
      </c>
      <c r="C245" s="1" t="s">
        <v>287</v>
      </c>
      <c r="D245" s="1" t="s">
        <v>33</v>
      </c>
      <c r="E245" s="1" t="s">
        <v>26</v>
      </c>
      <c r="F245" s="1" t="s">
        <v>29</v>
      </c>
      <c r="G245" s="1">
        <v>75</v>
      </c>
      <c r="H245" s="1">
        <v>43</v>
      </c>
      <c r="I245" s="1">
        <v>32</v>
      </c>
      <c r="J245" s="1">
        <v>70</v>
      </c>
      <c r="K245" s="1">
        <v>2</v>
      </c>
      <c r="L245" s="1">
        <v>68</v>
      </c>
      <c r="M245" s="1">
        <v>0</v>
      </c>
      <c r="N245" s="1">
        <v>5</v>
      </c>
      <c r="O245" s="1">
        <v>0</v>
      </c>
      <c r="P245" s="1">
        <v>5</v>
      </c>
      <c r="Q245" s="1">
        <v>0</v>
      </c>
      <c r="R245" s="1">
        <v>0</v>
      </c>
      <c r="T245" s="1">
        <v>9</v>
      </c>
      <c r="U245" s="1">
        <v>3</v>
      </c>
    </row>
    <row r="246" spans="1:21" ht="12.75" x14ac:dyDescent="0.2">
      <c r="A246" s="2">
        <v>44918.655852754629</v>
      </c>
      <c r="B246" s="1">
        <v>20533982</v>
      </c>
      <c r="C246" s="1" t="s">
        <v>288</v>
      </c>
      <c r="D246" s="1" t="s">
        <v>22</v>
      </c>
      <c r="E246" s="1" t="s">
        <v>23</v>
      </c>
      <c r="F246" s="1" t="s">
        <v>24</v>
      </c>
      <c r="G246" s="1">
        <v>468</v>
      </c>
      <c r="H246" s="1">
        <v>231</v>
      </c>
      <c r="I246" s="1">
        <v>237</v>
      </c>
      <c r="J246" s="1">
        <v>467</v>
      </c>
      <c r="K246" s="1">
        <v>16</v>
      </c>
      <c r="L246" s="1">
        <v>449</v>
      </c>
      <c r="M246" s="1">
        <v>2</v>
      </c>
      <c r="N246" s="1">
        <v>1</v>
      </c>
      <c r="O246" s="1">
        <v>1</v>
      </c>
      <c r="P246" s="1">
        <v>0</v>
      </c>
      <c r="Q246" s="1">
        <v>0</v>
      </c>
      <c r="R246" s="1">
        <v>0</v>
      </c>
      <c r="S246" s="1">
        <v>0</v>
      </c>
      <c r="T246" s="1">
        <v>83</v>
      </c>
      <c r="U246" s="1">
        <v>75</v>
      </c>
    </row>
    <row r="247" spans="1:21" ht="12.75" x14ac:dyDescent="0.2">
      <c r="A247" s="2">
        <v>44916.354165243058</v>
      </c>
      <c r="B247" s="1">
        <v>20533896</v>
      </c>
      <c r="C247" s="1" t="s">
        <v>289</v>
      </c>
      <c r="D247" s="1" t="s">
        <v>22</v>
      </c>
      <c r="E247" s="1" t="s">
        <v>26</v>
      </c>
      <c r="F247" s="1" t="s">
        <v>27</v>
      </c>
      <c r="G247" s="1">
        <v>626</v>
      </c>
      <c r="H247" s="1">
        <v>340</v>
      </c>
      <c r="I247" s="1">
        <v>286</v>
      </c>
      <c r="J247" s="1">
        <v>443</v>
      </c>
      <c r="K247" s="1">
        <v>67</v>
      </c>
      <c r="L247" s="1">
        <v>306</v>
      </c>
      <c r="M247" s="1">
        <v>70</v>
      </c>
      <c r="N247" s="1">
        <v>183</v>
      </c>
      <c r="O247" s="1">
        <v>39</v>
      </c>
      <c r="P247" s="1">
        <v>114</v>
      </c>
      <c r="Q247" s="1">
        <v>30</v>
      </c>
      <c r="R247" s="1">
        <v>0</v>
      </c>
      <c r="T247" s="1">
        <v>105</v>
      </c>
      <c r="U247" s="1">
        <v>105</v>
      </c>
    </row>
    <row r="248" spans="1:21" ht="12.75" x14ac:dyDescent="0.2">
      <c r="A248" s="2">
        <v>44917.496549351854</v>
      </c>
      <c r="B248" s="1">
        <v>69905563</v>
      </c>
      <c r="C248" s="1" t="s">
        <v>290</v>
      </c>
      <c r="D248" s="1" t="s">
        <v>22</v>
      </c>
      <c r="E248" s="1" t="s">
        <v>26</v>
      </c>
      <c r="F248" s="1" t="s">
        <v>27</v>
      </c>
      <c r="G248" s="1">
        <v>107</v>
      </c>
      <c r="H248" s="1">
        <v>72</v>
      </c>
      <c r="I248" s="1">
        <v>35</v>
      </c>
      <c r="J248" s="1">
        <v>100</v>
      </c>
      <c r="K248" s="1">
        <v>0</v>
      </c>
      <c r="L248" s="1">
        <v>100</v>
      </c>
      <c r="M248" s="1">
        <v>0</v>
      </c>
      <c r="N248" s="1">
        <v>7</v>
      </c>
      <c r="O248" s="1">
        <v>0</v>
      </c>
      <c r="P248" s="1">
        <v>7</v>
      </c>
      <c r="Q248" s="1">
        <v>0</v>
      </c>
      <c r="R248" s="1">
        <v>0</v>
      </c>
      <c r="T248" s="1">
        <v>12</v>
      </c>
      <c r="U248" s="1">
        <v>11</v>
      </c>
    </row>
    <row r="249" spans="1:21" ht="12.75" x14ac:dyDescent="0.2">
      <c r="A249" s="2">
        <v>44910.46960773148</v>
      </c>
      <c r="B249" s="1">
        <v>60720750</v>
      </c>
      <c r="C249" s="1" t="s">
        <v>291</v>
      </c>
      <c r="D249" s="1" t="s">
        <v>33</v>
      </c>
      <c r="E249" s="1" t="s">
        <v>26</v>
      </c>
      <c r="F249" s="1" t="s">
        <v>34</v>
      </c>
      <c r="G249" s="1">
        <v>69</v>
      </c>
      <c r="H249" s="1">
        <v>38</v>
      </c>
      <c r="I249" s="1">
        <v>31</v>
      </c>
      <c r="J249" s="1">
        <v>69</v>
      </c>
      <c r="K249" s="1">
        <v>0</v>
      </c>
      <c r="L249" s="1">
        <v>69</v>
      </c>
      <c r="M249" s="1">
        <v>0</v>
      </c>
      <c r="N249" s="1">
        <v>6</v>
      </c>
      <c r="O249" s="1">
        <v>0</v>
      </c>
      <c r="P249" s="1">
        <v>6</v>
      </c>
      <c r="Q249" s="1">
        <v>0</v>
      </c>
      <c r="R249" s="1">
        <v>0</v>
      </c>
      <c r="S249" s="1" t="s">
        <v>37</v>
      </c>
      <c r="T249" s="1">
        <v>11</v>
      </c>
      <c r="U249" s="1">
        <v>11</v>
      </c>
    </row>
    <row r="250" spans="1:21" ht="12.75" x14ac:dyDescent="0.2">
      <c r="A250" s="2">
        <v>44910.485855046296</v>
      </c>
      <c r="B250" s="1">
        <v>60720797</v>
      </c>
      <c r="C250" s="1" t="s">
        <v>292</v>
      </c>
      <c r="D250" s="1" t="s">
        <v>33</v>
      </c>
      <c r="E250" s="1" t="s">
        <v>26</v>
      </c>
      <c r="F250" s="1" t="s">
        <v>24</v>
      </c>
      <c r="G250" s="1">
        <v>159</v>
      </c>
      <c r="H250" s="1">
        <v>95</v>
      </c>
      <c r="I250" s="1">
        <v>64</v>
      </c>
      <c r="J250" s="1">
        <v>118</v>
      </c>
      <c r="K250" s="1">
        <v>2</v>
      </c>
      <c r="L250" s="1">
        <v>108</v>
      </c>
      <c r="M250" s="1">
        <v>8</v>
      </c>
      <c r="N250" s="1">
        <v>33</v>
      </c>
      <c r="O250" s="1">
        <v>0</v>
      </c>
      <c r="P250" s="1">
        <v>4</v>
      </c>
      <c r="Q250" s="1">
        <v>0</v>
      </c>
      <c r="R250" s="1">
        <v>0</v>
      </c>
      <c r="S250" s="1">
        <v>0</v>
      </c>
      <c r="T250" s="1">
        <v>18</v>
      </c>
      <c r="U250" s="1">
        <v>10</v>
      </c>
    </row>
    <row r="251" spans="1:21" ht="12.75" x14ac:dyDescent="0.2">
      <c r="A251" s="2">
        <v>44910.490318136573</v>
      </c>
      <c r="B251" s="1">
        <v>20539468</v>
      </c>
      <c r="C251" s="1" t="s">
        <v>293</v>
      </c>
      <c r="D251" s="1" t="s">
        <v>22</v>
      </c>
      <c r="E251" s="1" t="s">
        <v>23</v>
      </c>
      <c r="F251" s="1" t="s">
        <v>34</v>
      </c>
      <c r="G251" s="1">
        <v>158</v>
      </c>
      <c r="H251" s="1">
        <v>78</v>
      </c>
      <c r="I251" s="1">
        <v>80</v>
      </c>
      <c r="J251" s="1">
        <v>154</v>
      </c>
      <c r="K251" s="1">
        <v>3</v>
      </c>
      <c r="L251" s="1">
        <v>151</v>
      </c>
      <c r="M251" s="1">
        <v>0</v>
      </c>
      <c r="N251" s="1">
        <v>4</v>
      </c>
      <c r="O251" s="1">
        <v>0</v>
      </c>
      <c r="P251" s="1">
        <v>4</v>
      </c>
      <c r="Q251" s="1">
        <v>0</v>
      </c>
      <c r="R251" s="1">
        <v>0</v>
      </c>
      <c r="T251" s="1">
        <v>27</v>
      </c>
      <c r="U251" s="1">
        <v>18</v>
      </c>
    </row>
    <row r="252" spans="1:21" ht="12.75" x14ac:dyDescent="0.2">
      <c r="A252" s="2">
        <v>44910.530372916663</v>
      </c>
      <c r="B252" s="1">
        <v>69966537</v>
      </c>
      <c r="C252" s="1" t="s">
        <v>294</v>
      </c>
      <c r="D252" s="1" t="s">
        <v>22</v>
      </c>
      <c r="E252" s="1" t="s">
        <v>26</v>
      </c>
      <c r="F252" s="1" t="s">
        <v>51</v>
      </c>
      <c r="G252" s="1">
        <v>263</v>
      </c>
      <c r="H252" s="1">
        <v>125</v>
      </c>
      <c r="I252" s="1">
        <v>138</v>
      </c>
      <c r="J252" s="1">
        <v>226</v>
      </c>
      <c r="K252" s="1">
        <v>9</v>
      </c>
      <c r="L252" s="1">
        <v>214</v>
      </c>
      <c r="M252" s="1">
        <v>3</v>
      </c>
      <c r="N252" s="1">
        <v>37</v>
      </c>
      <c r="O252" s="1">
        <v>0</v>
      </c>
      <c r="P252" s="1">
        <v>36</v>
      </c>
      <c r="Q252" s="1">
        <v>1</v>
      </c>
      <c r="R252" s="1">
        <v>0</v>
      </c>
      <c r="T252" s="1">
        <v>30</v>
      </c>
      <c r="U252" s="1">
        <v>50</v>
      </c>
    </row>
    <row r="253" spans="1:21" ht="12.75" x14ac:dyDescent="0.2">
      <c r="A253" s="2">
        <v>44910.612917164355</v>
      </c>
      <c r="B253" s="1">
        <v>20533914</v>
      </c>
      <c r="C253" s="1" t="s">
        <v>295</v>
      </c>
      <c r="D253" s="1" t="s">
        <v>22</v>
      </c>
      <c r="E253" s="1" t="s">
        <v>26</v>
      </c>
      <c r="F253" s="1" t="s">
        <v>34</v>
      </c>
      <c r="G253" s="1">
        <v>367</v>
      </c>
      <c r="H253" s="1">
        <v>231</v>
      </c>
      <c r="I253" s="1">
        <v>136</v>
      </c>
      <c r="J253" s="1">
        <v>207</v>
      </c>
      <c r="K253" s="1">
        <v>13</v>
      </c>
      <c r="L253" s="1">
        <v>191</v>
      </c>
      <c r="M253" s="1">
        <v>3</v>
      </c>
      <c r="N253" s="1">
        <v>160</v>
      </c>
      <c r="O253" s="1">
        <v>7</v>
      </c>
      <c r="P253" s="1">
        <v>151</v>
      </c>
      <c r="Q253" s="1">
        <v>2</v>
      </c>
      <c r="R253" s="1">
        <v>0</v>
      </c>
      <c r="S253" s="1">
        <v>0</v>
      </c>
      <c r="T253" s="1">
        <v>62</v>
      </c>
      <c r="U253" s="1">
        <v>61</v>
      </c>
    </row>
    <row r="254" spans="1:21" ht="12.75" x14ac:dyDescent="0.2">
      <c r="A254" s="2">
        <v>44910.647640393523</v>
      </c>
      <c r="B254" s="1">
        <v>20533985</v>
      </c>
      <c r="C254" s="1" t="s">
        <v>296</v>
      </c>
      <c r="D254" s="1" t="s">
        <v>22</v>
      </c>
      <c r="E254" s="1" t="s">
        <v>23</v>
      </c>
      <c r="F254" s="1" t="s">
        <v>29</v>
      </c>
      <c r="G254" s="1">
        <v>348</v>
      </c>
      <c r="H254" s="1">
        <v>185</v>
      </c>
      <c r="I254" s="1">
        <v>163</v>
      </c>
      <c r="J254" s="1">
        <v>325</v>
      </c>
      <c r="K254" s="1">
        <v>0</v>
      </c>
      <c r="L254" s="1">
        <v>325</v>
      </c>
      <c r="M254" s="1">
        <v>0</v>
      </c>
      <c r="N254" s="1">
        <v>23</v>
      </c>
      <c r="O254" s="1">
        <v>0</v>
      </c>
      <c r="P254" s="1">
        <v>23</v>
      </c>
      <c r="Q254" s="1">
        <v>0</v>
      </c>
      <c r="R254" s="1">
        <v>0</v>
      </c>
      <c r="T254" s="1">
        <v>55</v>
      </c>
      <c r="U254" s="1">
        <v>55</v>
      </c>
    </row>
    <row r="255" spans="1:21" ht="12.75" x14ac:dyDescent="0.2">
      <c r="A255" s="2">
        <v>44910.671126539353</v>
      </c>
      <c r="B255" s="1">
        <v>69774747</v>
      </c>
      <c r="C255" s="1" t="s">
        <v>297</v>
      </c>
      <c r="D255" s="1" t="s">
        <v>22</v>
      </c>
      <c r="E255" s="1" t="s">
        <v>26</v>
      </c>
      <c r="F255" s="1" t="s">
        <v>27</v>
      </c>
      <c r="G255" s="1">
        <v>37</v>
      </c>
      <c r="H255" s="1">
        <v>20</v>
      </c>
      <c r="I255" s="1">
        <v>17</v>
      </c>
      <c r="J255" s="1">
        <v>15</v>
      </c>
      <c r="K255" s="1">
        <v>3</v>
      </c>
      <c r="L255" s="1">
        <v>12</v>
      </c>
      <c r="M255" s="1">
        <v>0</v>
      </c>
      <c r="N255" s="1">
        <v>22</v>
      </c>
      <c r="O255" s="1">
        <v>2</v>
      </c>
      <c r="P255" s="1">
        <v>20</v>
      </c>
      <c r="Q255" s="1">
        <v>0</v>
      </c>
      <c r="R255" s="1">
        <v>0</v>
      </c>
      <c r="T255" s="1">
        <v>12</v>
      </c>
      <c r="U255" s="1">
        <v>12</v>
      </c>
    </row>
    <row r="256" spans="1:21" ht="12.75" x14ac:dyDescent="0.2">
      <c r="A256" s="2">
        <v>44911.323046782403</v>
      </c>
      <c r="B256" s="1">
        <v>20534069</v>
      </c>
      <c r="C256" s="1" t="s">
        <v>298</v>
      </c>
      <c r="D256" s="1" t="s">
        <v>22</v>
      </c>
      <c r="E256" s="1" t="s">
        <v>26</v>
      </c>
      <c r="F256" s="1" t="s">
        <v>51</v>
      </c>
      <c r="G256" s="1">
        <v>655</v>
      </c>
      <c r="H256" s="1">
        <v>352</v>
      </c>
      <c r="I256" s="1">
        <v>303</v>
      </c>
      <c r="J256" s="1">
        <v>500</v>
      </c>
      <c r="K256" s="1">
        <v>28</v>
      </c>
      <c r="L256" s="1">
        <v>470</v>
      </c>
      <c r="M256" s="1">
        <v>2</v>
      </c>
      <c r="N256" s="1">
        <v>155</v>
      </c>
      <c r="O256" s="1">
        <v>9</v>
      </c>
      <c r="P256" s="1">
        <v>146</v>
      </c>
      <c r="Q256" s="1">
        <v>0</v>
      </c>
      <c r="R256" s="1">
        <v>0</v>
      </c>
      <c r="S256" s="1">
        <v>0</v>
      </c>
      <c r="T256" s="1">
        <v>108</v>
      </c>
      <c r="U256" s="1">
        <v>108</v>
      </c>
    </row>
    <row r="257" spans="1:21" ht="12.75" x14ac:dyDescent="0.2">
      <c r="A257" s="2">
        <v>44911.407301388885</v>
      </c>
      <c r="B257" s="1">
        <v>60720761</v>
      </c>
      <c r="C257" s="1" t="s">
        <v>299</v>
      </c>
      <c r="D257" s="1" t="s">
        <v>33</v>
      </c>
      <c r="E257" s="1" t="s">
        <v>26</v>
      </c>
      <c r="F257" s="1" t="s">
        <v>29</v>
      </c>
      <c r="G257" s="1">
        <v>368</v>
      </c>
      <c r="H257" s="1">
        <v>205</v>
      </c>
      <c r="I257" s="1">
        <v>163</v>
      </c>
      <c r="J257" s="1">
        <v>368</v>
      </c>
      <c r="K257" s="1">
        <v>9</v>
      </c>
      <c r="L257" s="1">
        <v>357</v>
      </c>
      <c r="M257" s="1">
        <v>1</v>
      </c>
      <c r="N257" s="1">
        <v>0</v>
      </c>
      <c r="O257" s="1">
        <v>0</v>
      </c>
      <c r="P257" s="1">
        <v>0</v>
      </c>
      <c r="Q257" s="1">
        <v>0</v>
      </c>
      <c r="R257" s="1">
        <v>14</v>
      </c>
      <c r="S257" s="1" t="s">
        <v>300</v>
      </c>
      <c r="T257" s="1">
        <v>80</v>
      </c>
      <c r="U257" s="1">
        <v>65</v>
      </c>
    </row>
    <row r="258" spans="1:21" ht="12.75" x14ac:dyDescent="0.2">
      <c r="A258" s="2">
        <v>44911.420781400462</v>
      </c>
      <c r="B258" s="1">
        <v>20534019</v>
      </c>
      <c r="C258" s="1" t="s">
        <v>301</v>
      </c>
      <c r="D258" s="1" t="s">
        <v>22</v>
      </c>
      <c r="E258" s="1" t="s">
        <v>23</v>
      </c>
      <c r="F258" s="1" t="s">
        <v>24</v>
      </c>
      <c r="G258" s="1">
        <v>331</v>
      </c>
      <c r="H258" s="1">
        <v>163</v>
      </c>
      <c r="I258" s="1">
        <v>168</v>
      </c>
      <c r="J258" s="1">
        <v>284</v>
      </c>
      <c r="K258" s="1">
        <v>5</v>
      </c>
      <c r="L258" s="1">
        <v>256</v>
      </c>
      <c r="M258" s="1">
        <v>23</v>
      </c>
      <c r="N258" s="1">
        <v>47</v>
      </c>
      <c r="O258" s="1">
        <v>0</v>
      </c>
      <c r="P258" s="1">
        <v>38</v>
      </c>
      <c r="Q258" s="1">
        <v>9</v>
      </c>
      <c r="R258" s="1">
        <v>0</v>
      </c>
      <c r="S258" s="1">
        <v>0</v>
      </c>
      <c r="T258" s="1">
        <v>55</v>
      </c>
      <c r="U258" s="1">
        <v>55</v>
      </c>
    </row>
    <row r="259" spans="1:21" ht="12.75" x14ac:dyDescent="0.2">
      <c r="A259" s="2">
        <v>44919.735296863422</v>
      </c>
      <c r="B259" s="1">
        <v>20534098</v>
      </c>
      <c r="C259" s="1" t="s">
        <v>302</v>
      </c>
      <c r="D259" s="1" t="s">
        <v>22</v>
      </c>
      <c r="E259" s="1" t="s">
        <v>23</v>
      </c>
      <c r="F259" s="1" t="s">
        <v>34</v>
      </c>
      <c r="G259" s="1">
        <v>270</v>
      </c>
      <c r="H259" s="1">
        <v>144</v>
      </c>
      <c r="I259" s="1">
        <v>126</v>
      </c>
      <c r="J259" s="1">
        <v>228</v>
      </c>
      <c r="K259" s="1">
        <v>9</v>
      </c>
      <c r="L259" s="1">
        <v>218</v>
      </c>
      <c r="M259" s="1">
        <v>1</v>
      </c>
      <c r="N259" s="1">
        <v>42</v>
      </c>
      <c r="O259" s="1">
        <v>0</v>
      </c>
      <c r="P259" s="1">
        <v>42</v>
      </c>
      <c r="Q259" s="1">
        <v>0</v>
      </c>
      <c r="R259" s="1">
        <v>0</v>
      </c>
      <c r="T259" s="1">
        <v>42</v>
      </c>
      <c r="U259" s="1">
        <v>40</v>
      </c>
    </row>
    <row r="260" spans="1:21" ht="12.75" x14ac:dyDescent="0.2">
      <c r="A260" s="2"/>
    </row>
    <row r="261" spans="1:21" ht="12.75" x14ac:dyDescent="0.2">
      <c r="A261" s="2">
        <v>44915.584758854166</v>
      </c>
      <c r="B261" s="1">
        <v>20534064</v>
      </c>
      <c r="C261" s="1" t="s">
        <v>303</v>
      </c>
      <c r="D261" s="1" t="s">
        <v>22</v>
      </c>
      <c r="E261" s="1" t="s">
        <v>26</v>
      </c>
      <c r="F261" s="1" t="s">
        <v>34</v>
      </c>
      <c r="G261" s="1">
        <v>264</v>
      </c>
      <c r="H261" s="1">
        <v>124</v>
      </c>
      <c r="I261" s="1">
        <v>140</v>
      </c>
      <c r="J261" s="1">
        <v>218</v>
      </c>
      <c r="K261" s="1">
        <v>4</v>
      </c>
      <c r="L261" s="1">
        <v>211</v>
      </c>
      <c r="M261" s="1">
        <v>3</v>
      </c>
      <c r="N261" s="1">
        <v>46</v>
      </c>
      <c r="O261" s="1">
        <v>2</v>
      </c>
      <c r="P261" s="1">
        <v>42</v>
      </c>
      <c r="Q261" s="1">
        <v>2</v>
      </c>
      <c r="R261" s="1">
        <v>0</v>
      </c>
      <c r="T261" s="1">
        <v>36</v>
      </c>
      <c r="U261" s="1">
        <v>32</v>
      </c>
    </row>
    <row r="262" spans="1:21" ht="12.75" x14ac:dyDescent="0.2">
      <c r="A262" s="2">
        <v>44911.979297615741</v>
      </c>
      <c r="B262" s="1">
        <v>20533998</v>
      </c>
      <c r="C262" s="1" t="s">
        <v>304</v>
      </c>
      <c r="D262" s="1" t="s">
        <v>22</v>
      </c>
      <c r="E262" s="1" t="s">
        <v>23</v>
      </c>
      <c r="F262" s="1" t="s">
        <v>27</v>
      </c>
      <c r="G262" s="1">
        <v>117</v>
      </c>
      <c r="H262" s="1">
        <v>58</v>
      </c>
      <c r="I262" s="1">
        <v>59</v>
      </c>
      <c r="J262" s="1">
        <v>107</v>
      </c>
      <c r="K262" s="1">
        <v>5</v>
      </c>
      <c r="L262" s="1">
        <v>89</v>
      </c>
      <c r="M262" s="1">
        <v>13</v>
      </c>
      <c r="N262" s="1">
        <v>10</v>
      </c>
      <c r="O262" s="1">
        <v>0</v>
      </c>
      <c r="P262" s="1">
        <v>9</v>
      </c>
      <c r="Q262" s="1">
        <v>1</v>
      </c>
      <c r="R262" s="1">
        <v>0</v>
      </c>
      <c r="T262" s="1">
        <v>20</v>
      </c>
      <c r="U262" s="1">
        <v>17</v>
      </c>
    </row>
    <row r="263" spans="1:21" ht="12.75" x14ac:dyDescent="0.2">
      <c r="A263" s="2">
        <v>44912.701856087966</v>
      </c>
      <c r="B263" s="1">
        <v>20534041</v>
      </c>
      <c r="C263" s="1" t="s">
        <v>305</v>
      </c>
      <c r="D263" s="1" t="s">
        <v>22</v>
      </c>
      <c r="E263" s="1" t="s">
        <v>23</v>
      </c>
      <c r="F263" s="1" t="s">
        <v>27</v>
      </c>
      <c r="G263" s="1">
        <v>162</v>
      </c>
      <c r="H263" s="1">
        <v>84</v>
      </c>
      <c r="I263" s="1">
        <v>78</v>
      </c>
      <c r="J263" s="1">
        <v>93</v>
      </c>
      <c r="K263" s="1">
        <v>2</v>
      </c>
      <c r="L263" s="1">
        <v>89</v>
      </c>
      <c r="M263" s="1">
        <v>2</v>
      </c>
      <c r="N263" s="1">
        <v>69</v>
      </c>
      <c r="O263" s="1">
        <v>4</v>
      </c>
      <c r="P263" s="1">
        <v>64</v>
      </c>
      <c r="Q263" s="1">
        <v>1</v>
      </c>
      <c r="R263" s="1">
        <v>1</v>
      </c>
      <c r="S263" s="1" t="s">
        <v>306</v>
      </c>
      <c r="T263" s="1">
        <v>28</v>
      </c>
      <c r="U263" s="1">
        <v>28</v>
      </c>
    </row>
    <row r="264" spans="1:21" ht="12.75" x14ac:dyDescent="0.2">
      <c r="A264" s="2">
        <v>44913.346296932868</v>
      </c>
      <c r="B264" s="1">
        <v>20533862</v>
      </c>
      <c r="C264" s="1" t="s">
        <v>307</v>
      </c>
      <c r="D264" s="1" t="s">
        <v>22</v>
      </c>
      <c r="E264" s="1" t="s">
        <v>26</v>
      </c>
      <c r="F264" s="1" t="s">
        <v>51</v>
      </c>
      <c r="G264" s="1">
        <v>17</v>
      </c>
      <c r="H264" s="1">
        <v>15</v>
      </c>
      <c r="I264" s="1">
        <v>2</v>
      </c>
      <c r="J264" s="1">
        <v>13</v>
      </c>
      <c r="K264" s="1">
        <v>0</v>
      </c>
      <c r="L264" s="1">
        <v>13</v>
      </c>
      <c r="M264" s="1">
        <v>0</v>
      </c>
      <c r="N264" s="1">
        <v>4</v>
      </c>
      <c r="O264" s="1">
        <v>0</v>
      </c>
      <c r="P264" s="1">
        <v>4</v>
      </c>
      <c r="Q264" s="1">
        <v>0</v>
      </c>
      <c r="R264" s="1">
        <v>0</v>
      </c>
      <c r="T264" s="1">
        <v>1</v>
      </c>
      <c r="U264" s="1">
        <v>1</v>
      </c>
    </row>
    <row r="265" spans="1:21" ht="12.75" x14ac:dyDescent="0.2">
      <c r="A265" s="2">
        <v>44915.56907243056</v>
      </c>
      <c r="B265" s="1">
        <v>20534079</v>
      </c>
      <c r="C265" s="1" t="s">
        <v>308</v>
      </c>
      <c r="D265" s="1" t="s">
        <v>22</v>
      </c>
      <c r="E265" s="1" t="s">
        <v>23</v>
      </c>
      <c r="F265" s="1" t="s">
        <v>27</v>
      </c>
      <c r="G265" s="1">
        <v>187</v>
      </c>
      <c r="H265" s="1">
        <v>99</v>
      </c>
      <c r="I265" s="1">
        <v>88</v>
      </c>
      <c r="J265" s="1">
        <v>147</v>
      </c>
      <c r="K265" s="1">
        <v>3</v>
      </c>
      <c r="L265" s="1">
        <v>144</v>
      </c>
      <c r="M265" s="1">
        <v>0</v>
      </c>
      <c r="N265" s="1">
        <v>40</v>
      </c>
      <c r="O265" s="1">
        <v>4</v>
      </c>
      <c r="P265" s="1">
        <v>36</v>
      </c>
      <c r="Q265" s="1">
        <v>0</v>
      </c>
      <c r="R265" s="1">
        <v>0</v>
      </c>
      <c r="S265" s="1">
        <v>0</v>
      </c>
      <c r="T265" s="1">
        <v>27</v>
      </c>
      <c r="U265" s="1">
        <v>27</v>
      </c>
    </row>
    <row r="266" spans="1:21" ht="12.75" x14ac:dyDescent="0.2">
      <c r="A266" s="2">
        <v>44914.427963483795</v>
      </c>
      <c r="B266" s="1">
        <v>20534027</v>
      </c>
      <c r="C266" s="1" t="s">
        <v>309</v>
      </c>
      <c r="D266" s="1" t="s">
        <v>22</v>
      </c>
      <c r="E266" s="1" t="s">
        <v>23</v>
      </c>
      <c r="F266" s="1" t="s">
        <v>34</v>
      </c>
      <c r="G266" s="1">
        <v>164</v>
      </c>
      <c r="H266" s="1">
        <v>79</v>
      </c>
      <c r="I266" s="1">
        <v>85</v>
      </c>
      <c r="J266" s="1">
        <v>158</v>
      </c>
      <c r="K266" s="1">
        <v>9</v>
      </c>
      <c r="L266" s="1">
        <v>149</v>
      </c>
      <c r="M266" s="1">
        <v>0</v>
      </c>
      <c r="N266" s="1">
        <v>6</v>
      </c>
      <c r="O266" s="1">
        <v>1</v>
      </c>
      <c r="P266" s="1">
        <v>5</v>
      </c>
      <c r="Q266" s="1">
        <v>0</v>
      </c>
      <c r="R266" s="1">
        <v>0</v>
      </c>
      <c r="T266" s="1">
        <v>28</v>
      </c>
      <c r="U266" s="1">
        <v>27</v>
      </c>
    </row>
    <row r="267" spans="1:21" ht="12.75" x14ac:dyDescent="0.2">
      <c r="A267" s="2">
        <v>44914.565532407403</v>
      </c>
      <c r="B267" s="1">
        <v>20533901</v>
      </c>
      <c r="C267" s="1" t="s">
        <v>310</v>
      </c>
      <c r="D267" s="1" t="s">
        <v>22</v>
      </c>
      <c r="E267" s="1" t="s">
        <v>26</v>
      </c>
      <c r="F267" s="1" t="s">
        <v>24</v>
      </c>
      <c r="G267" s="1">
        <v>124</v>
      </c>
      <c r="H267" s="1">
        <v>66</v>
      </c>
      <c r="I267" s="1">
        <v>58</v>
      </c>
      <c r="J267" s="1">
        <v>98</v>
      </c>
      <c r="K267" s="1">
        <v>2</v>
      </c>
      <c r="L267" s="1">
        <v>93</v>
      </c>
      <c r="M267" s="1">
        <v>3</v>
      </c>
      <c r="N267" s="1">
        <v>26</v>
      </c>
      <c r="O267" s="1">
        <v>1</v>
      </c>
      <c r="P267" s="1">
        <v>25</v>
      </c>
      <c r="Q267" s="1">
        <v>0</v>
      </c>
      <c r="R267" s="1">
        <v>1</v>
      </c>
      <c r="S267" s="1" t="s">
        <v>311</v>
      </c>
      <c r="T267" s="1">
        <v>14</v>
      </c>
      <c r="U267" s="1">
        <v>8</v>
      </c>
    </row>
    <row r="268" spans="1:21" ht="12.75" x14ac:dyDescent="0.2">
      <c r="A268" s="2">
        <v>44914.588861875003</v>
      </c>
      <c r="B268" s="1">
        <v>20534015</v>
      </c>
      <c r="C268" s="1" t="s">
        <v>312</v>
      </c>
      <c r="D268" s="1" t="s">
        <v>22</v>
      </c>
      <c r="E268" s="1" t="s">
        <v>23</v>
      </c>
      <c r="F268" s="1" t="s">
        <v>27</v>
      </c>
      <c r="G268" s="1">
        <v>160</v>
      </c>
      <c r="H268" s="1">
        <v>74</v>
      </c>
      <c r="I268" s="1">
        <v>86</v>
      </c>
      <c r="J268" s="1">
        <v>155</v>
      </c>
      <c r="K268" s="1">
        <v>2</v>
      </c>
      <c r="L268" s="1">
        <v>153</v>
      </c>
      <c r="M268" s="1">
        <v>0</v>
      </c>
      <c r="N268" s="1">
        <v>5</v>
      </c>
      <c r="O268" s="1">
        <v>1</v>
      </c>
      <c r="P268" s="1">
        <v>4</v>
      </c>
      <c r="Q268" s="1">
        <v>0</v>
      </c>
      <c r="R268" s="1">
        <v>0</v>
      </c>
      <c r="T268" s="1">
        <v>25</v>
      </c>
      <c r="U268" s="1">
        <v>25</v>
      </c>
    </row>
    <row r="269" spans="1:21" ht="12.75" x14ac:dyDescent="0.2">
      <c r="A269" s="2">
        <v>44914.593545578704</v>
      </c>
      <c r="B269" s="1">
        <v>20533989</v>
      </c>
      <c r="C269" s="1" t="s">
        <v>313</v>
      </c>
      <c r="D269" s="1" t="s">
        <v>22</v>
      </c>
      <c r="E269" s="1" t="s">
        <v>23</v>
      </c>
      <c r="F269" s="1" t="s">
        <v>51</v>
      </c>
      <c r="G269" s="1">
        <v>127</v>
      </c>
      <c r="H269" s="1">
        <v>61</v>
      </c>
      <c r="I269" s="1">
        <v>66</v>
      </c>
      <c r="J269" s="1">
        <v>114</v>
      </c>
      <c r="K269" s="1">
        <v>4</v>
      </c>
      <c r="L269" s="1">
        <v>107</v>
      </c>
      <c r="M269" s="1">
        <v>3</v>
      </c>
      <c r="N269" s="1">
        <v>13</v>
      </c>
      <c r="O269" s="1">
        <v>0</v>
      </c>
      <c r="P269" s="1">
        <v>13</v>
      </c>
      <c r="Q269" s="1">
        <v>0</v>
      </c>
      <c r="R269" s="1">
        <v>0</v>
      </c>
      <c r="T269" s="1">
        <v>23</v>
      </c>
      <c r="U269" s="1">
        <v>19</v>
      </c>
    </row>
    <row r="270" spans="1:21" ht="12.75" x14ac:dyDescent="0.2">
      <c r="A270" s="2">
        <v>44917.640944861108</v>
      </c>
      <c r="B270" s="1">
        <v>20533721</v>
      </c>
      <c r="C270" s="1" t="s">
        <v>314</v>
      </c>
      <c r="D270" s="1" t="s">
        <v>22</v>
      </c>
      <c r="E270" s="1" t="s">
        <v>23</v>
      </c>
      <c r="F270" s="1" t="s">
        <v>24</v>
      </c>
      <c r="G270" s="1">
        <v>158</v>
      </c>
      <c r="H270" s="1">
        <v>80</v>
      </c>
      <c r="I270" s="1">
        <v>78</v>
      </c>
      <c r="J270" s="1">
        <v>154</v>
      </c>
      <c r="K270" s="1">
        <v>0</v>
      </c>
      <c r="L270" s="1">
        <v>139</v>
      </c>
      <c r="M270" s="1">
        <v>15</v>
      </c>
      <c r="N270" s="1">
        <v>4</v>
      </c>
      <c r="O270" s="1">
        <v>0</v>
      </c>
      <c r="P270" s="1">
        <v>4</v>
      </c>
      <c r="Q270" s="1">
        <v>0</v>
      </c>
      <c r="R270" s="1">
        <v>0</v>
      </c>
      <c r="S270" s="1">
        <v>0</v>
      </c>
      <c r="T270" s="1">
        <v>27</v>
      </c>
      <c r="U270" s="1">
        <v>22</v>
      </c>
    </row>
    <row r="271" spans="1:21" ht="12.75" x14ac:dyDescent="0.2">
      <c r="A271" s="2">
        <v>44915.596148009259</v>
      </c>
      <c r="B271" s="1">
        <v>20534029</v>
      </c>
      <c r="C271" s="1" t="s">
        <v>315</v>
      </c>
      <c r="D271" s="1" t="s">
        <v>22</v>
      </c>
      <c r="E271" s="1" t="s">
        <v>23</v>
      </c>
      <c r="F271" s="1" t="s">
        <v>27</v>
      </c>
      <c r="G271" s="1">
        <v>121</v>
      </c>
      <c r="H271" s="1">
        <v>65</v>
      </c>
      <c r="I271" s="1">
        <v>56</v>
      </c>
      <c r="J271" s="1">
        <v>109</v>
      </c>
      <c r="K271" s="1">
        <v>1</v>
      </c>
      <c r="L271" s="1">
        <v>108</v>
      </c>
      <c r="M271" s="1">
        <v>0</v>
      </c>
      <c r="N271" s="1">
        <v>12</v>
      </c>
      <c r="O271" s="1">
        <v>0</v>
      </c>
      <c r="P271" s="1">
        <v>12</v>
      </c>
      <c r="Q271" s="1">
        <v>0</v>
      </c>
      <c r="R271" s="1">
        <v>0</v>
      </c>
      <c r="S271" s="1">
        <v>0</v>
      </c>
      <c r="T271" s="1">
        <v>12</v>
      </c>
      <c r="U271" s="1">
        <v>0</v>
      </c>
    </row>
    <row r="272" spans="1:21" ht="12.75" x14ac:dyDescent="0.2">
      <c r="A272" s="2">
        <v>44915.690749641202</v>
      </c>
      <c r="B272" s="1">
        <v>20534087</v>
      </c>
      <c r="C272" s="1" t="s">
        <v>316</v>
      </c>
      <c r="D272" s="1" t="s">
        <v>22</v>
      </c>
      <c r="E272" s="1" t="s">
        <v>23</v>
      </c>
      <c r="F272" s="1" t="s">
        <v>24</v>
      </c>
      <c r="G272" s="1">
        <v>340</v>
      </c>
      <c r="H272" s="1">
        <v>172</v>
      </c>
      <c r="I272" s="1">
        <v>168</v>
      </c>
      <c r="J272" s="1">
        <v>329</v>
      </c>
      <c r="K272" s="1">
        <v>9</v>
      </c>
      <c r="L272" s="1">
        <v>318</v>
      </c>
      <c r="M272" s="1">
        <v>2</v>
      </c>
      <c r="N272" s="1">
        <v>11</v>
      </c>
      <c r="O272" s="1">
        <v>0</v>
      </c>
      <c r="P272" s="1">
        <v>11</v>
      </c>
      <c r="Q272" s="1">
        <v>0</v>
      </c>
      <c r="R272" s="1">
        <v>1</v>
      </c>
      <c r="S272" s="1" t="s">
        <v>317</v>
      </c>
      <c r="T272" s="1">
        <v>58</v>
      </c>
      <c r="U272" s="1">
        <v>58</v>
      </c>
    </row>
    <row r="273" spans="1:21" ht="12.75" x14ac:dyDescent="0.2">
      <c r="A273" s="2">
        <v>44915.618109340277</v>
      </c>
      <c r="B273" s="1">
        <v>20570230</v>
      </c>
      <c r="C273" s="1" t="s">
        <v>318</v>
      </c>
      <c r="D273" s="1" t="s">
        <v>22</v>
      </c>
      <c r="E273" s="1" t="s">
        <v>319</v>
      </c>
      <c r="F273" s="1" t="s">
        <v>34</v>
      </c>
      <c r="G273" s="1">
        <v>111</v>
      </c>
      <c r="H273" s="1">
        <v>55</v>
      </c>
      <c r="I273" s="1">
        <v>55</v>
      </c>
      <c r="J273" s="1">
        <v>76</v>
      </c>
      <c r="K273" s="1">
        <v>14</v>
      </c>
      <c r="L273" s="1">
        <v>62</v>
      </c>
      <c r="M273" s="1">
        <v>0</v>
      </c>
      <c r="N273" s="1">
        <v>35</v>
      </c>
      <c r="O273" s="1">
        <v>2</v>
      </c>
      <c r="P273" s="1">
        <v>33</v>
      </c>
      <c r="Q273" s="1">
        <v>0</v>
      </c>
      <c r="R273" s="1">
        <v>0</v>
      </c>
      <c r="S273" s="1">
        <v>0</v>
      </c>
      <c r="T273" s="1">
        <v>17</v>
      </c>
      <c r="U273" s="1">
        <v>17</v>
      </c>
    </row>
    <row r="274" spans="1:21" ht="12.75" x14ac:dyDescent="0.2">
      <c r="A274" s="2">
        <v>44915.693509976853</v>
      </c>
      <c r="B274" s="1">
        <v>69888881</v>
      </c>
      <c r="C274" s="1" t="s">
        <v>320</v>
      </c>
      <c r="D274" s="1" t="s">
        <v>22</v>
      </c>
      <c r="E274" s="1" t="s">
        <v>319</v>
      </c>
      <c r="F274" s="1" t="s">
        <v>24</v>
      </c>
      <c r="G274" s="1">
        <v>47</v>
      </c>
      <c r="H274" s="1">
        <v>23</v>
      </c>
      <c r="I274" s="1">
        <v>24</v>
      </c>
      <c r="J274" s="1">
        <v>11</v>
      </c>
      <c r="K274" s="1">
        <v>0</v>
      </c>
      <c r="L274" s="1">
        <v>10</v>
      </c>
      <c r="M274" s="1">
        <v>1</v>
      </c>
      <c r="N274" s="1">
        <v>36</v>
      </c>
      <c r="O274" s="1">
        <v>0</v>
      </c>
      <c r="P274" s="1">
        <v>31</v>
      </c>
      <c r="Q274" s="1">
        <v>5</v>
      </c>
      <c r="R274" s="1">
        <v>0</v>
      </c>
      <c r="S274" s="1" t="s">
        <v>37</v>
      </c>
      <c r="T274" s="1">
        <v>3</v>
      </c>
      <c r="U274" s="1">
        <v>3</v>
      </c>
    </row>
    <row r="275" spans="1:21" ht="12.75" x14ac:dyDescent="0.2">
      <c r="A275" s="2">
        <v>44916.395696273146</v>
      </c>
      <c r="B275" s="1">
        <v>20534022</v>
      </c>
      <c r="C275" s="1" t="s">
        <v>321</v>
      </c>
      <c r="D275" s="1" t="s">
        <v>22</v>
      </c>
      <c r="E275" s="1" t="s">
        <v>23</v>
      </c>
      <c r="F275" s="1" t="s">
        <v>34</v>
      </c>
      <c r="G275" s="1">
        <v>453</v>
      </c>
      <c r="H275" s="1">
        <v>229</v>
      </c>
      <c r="I275" s="1">
        <v>224</v>
      </c>
      <c r="J275" s="1">
        <v>337</v>
      </c>
      <c r="K275" s="1">
        <v>2</v>
      </c>
      <c r="L275" s="1">
        <v>332</v>
      </c>
      <c r="M275" s="1">
        <v>3</v>
      </c>
      <c r="N275" s="1">
        <v>116</v>
      </c>
      <c r="O275" s="1">
        <v>0</v>
      </c>
      <c r="P275" s="1">
        <v>116</v>
      </c>
      <c r="Q275" s="1">
        <v>0</v>
      </c>
      <c r="R275" s="1">
        <v>0</v>
      </c>
      <c r="S275" s="1">
        <v>0</v>
      </c>
      <c r="T275" s="1">
        <v>56</v>
      </c>
      <c r="U275" s="1">
        <v>56</v>
      </c>
    </row>
    <row r="276" spans="1:21" ht="12.75" x14ac:dyDescent="0.2">
      <c r="A276" s="2"/>
    </row>
    <row r="277" spans="1:21" ht="12.75" x14ac:dyDescent="0.2">
      <c r="A277" s="2">
        <v>44916.332845127312</v>
      </c>
      <c r="B277" s="1">
        <v>20533723</v>
      </c>
      <c r="C277" s="1" t="s">
        <v>322</v>
      </c>
      <c r="D277" s="1" t="s">
        <v>22</v>
      </c>
      <c r="E277" s="1" t="s">
        <v>23</v>
      </c>
      <c r="F277" s="1" t="s">
        <v>27</v>
      </c>
      <c r="G277" s="1">
        <v>283</v>
      </c>
      <c r="H277" s="1">
        <v>141</v>
      </c>
      <c r="I277" s="1">
        <v>142</v>
      </c>
      <c r="J277" s="1">
        <v>93</v>
      </c>
      <c r="K277" s="1">
        <v>0</v>
      </c>
      <c r="L277" s="1">
        <v>93</v>
      </c>
      <c r="M277" s="1">
        <v>0</v>
      </c>
      <c r="N277" s="1">
        <v>190</v>
      </c>
      <c r="O277" s="1">
        <v>0</v>
      </c>
      <c r="P277" s="1">
        <v>190</v>
      </c>
      <c r="Q277" s="1">
        <v>0</v>
      </c>
      <c r="R277" s="1">
        <v>0</v>
      </c>
      <c r="S277" s="1">
        <v>0</v>
      </c>
      <c r="T277" s="1">
        <v>56</v>
      </c>
      <c r="U277" s="1">
        <v>56</v>
      </c>
    </row>
    <row r="278" spans="1:21" ht="12.75" x14ac:dyDescent="0.2">
      <c r="A278" s="2">
        <v>44916.355173275464</v>
      </c>
      <c r="B278" s="1">
        <v>60720796</v>
      </c>
      <c r="C278" s="1" t="s">
        <v>323</v>
      </c>
      <c r="D278" s="1" t="s">
        <v>33</v>
      </c>
      <c r="E278" s="1" t="s">
        <v>26</v>
      </c>
      <c r="F278" s="1" t="s">
        <v>24</v>
      </c>
      <c r="G278" s="1">
        <v>330</v>
      </c>
      <c r="H278" s="1">
        <v>177</v>
      </c>
      <c r="I278" s="1">
        <v>153</v>
      </c>
      <c r="J278" s="1">
        <v>215</v>
      </c>
      <c r="K278" s="1">
        <v>0</v>
      </c>
      <c r="L278" s="1">
        <v>211</v>
      </c>
      <c r="M278" s="1">
        <v>4</v>
      </c>
      <c r="N278" s="1">
        <v>115</v>
      </c>
      <c r="O278" s="1">
        <v>0</v>
      </c>
      <c r="P278" s="1">
        <v>114</v>
      </c>
      <c r="Q278" s="1">
        <v>1</v>
      </c>
      <c r="R278" s="1">
        <v>0</v>
      </c>
      <c r="S278" s="1" t="s">
        <v>37</v>
      </c>
      <c r="T278" s="1">
        <v>51</v>
      </c>
      <c r="U278" s="1">
        <v>35</v>
      </c>
    </row>
    <row r="279" spans="1:21" ht="12.75" x14ac:dyDescent="0.2">
      <c r="A279" s="2">
        <v>44917.565174270829</v>
      </c>
      <c r="B279" s="1">
        <v>20533685</v>
      </c>
      <c r="C279" s="1" t="s">
        <v>324</v>
      </c>
      <c r="D279" s="1" t="s">
        <v>22</v>
      </c>
      <c r="E279" s="1" t="s">
        <v>23</v>
      </c>
      <c r="F279" s="1" t="s">
        <v>34</v>
      </c>
      <c r="G279" s="1">
        <v>85</v>
      </c>
      <c r="H279" s="1">
        <v>47</v>
      </c>
      <c r="I279" s="1">
        <v>38</v>
      </c>
      <c r="J279" s="1">
        <v>68</v>
      </c>
      <c r="K279" s="1">
        <v>2</v>
      </c>
      <c r="L279" s="1">
        <v>65</v>
      </c>
      <c r="M279" s="1">
        <v>1</v>
      </c>
      <c r="N279" s="1">
        <v>17</v>
      </c>
      <c r="O279" s="1">
        <v>0</v>
      </c>
      <c r="P279" s="1">
        <v>16</v>
      </c>
      <c r="Q279" s="1">
        <v>1</v>
      </c>
      <c r="R279" s="1">
        <v>0</v>
      </c>
      <c r="T279" s="1">
        <v>8</v>
      </c>
      <c r="U279" s="1">
        <v>6</v>
      </c>
    </row>
    <row r="280" spans="1:21" ht="12.75" x14ac:dyDescent="0.2">
      <c r="A280" s="2">
        <v>44917.526555682867</v>
      </c>
      <c r="B280" s="1">
        <v>20548805</v>
      </c>
      <c r="C280" s="1" t="s">
        <v>325</v>
      </c>
      <c r="D280" s="1" t="s">
        <v>22</v>
      </c>
      <c r="E280" s="1" t="s">
        <v>23</v>
      </c>
      <c r="F280" s="1" t="s">
        <v>51</v>
      </c>
      <c r="G280" s="1">
        <v>288</v>
      </c>
      <c r="H280" s="1">
        <v>153</v>
      </c>
      <c r="I280" s="1">
        <v>135</v>
      </c>
      <c r="J280" s="1">
        <v>263</v>
      </c>
      <c r="K280" s="1">
        <v>0</v>
      </c>
      <c r="L280" s="1">
        <v>263</v>
      </c>
      <c r="M280" s="1">
        <v>0</v>
      </c>
      <c r="N280" s="1">
        <v>25</v>
      </c>
      <c r="O280" s="1">
        <v>0</v>
      </c>
      <c r="P280" s="1">
        <v>25</v>
      </c>
      <c r="Q280" s="1">
        <v>0</v>
      </c>
      <c r="R280" s="1">
        <v>0</v>
      </c>
      <c r="S280" s="1">
        <v>0</v>
      </c>
      <c r="T280" s="1">
        <v>48</v>
      </c>
      <c r="U280" s="1">
        <v>48</v>
      </c>
    </row>
    <row r="281" spans="1:21" ht="12.75" x14ac:dyDescent="0.2">
      <c r="A281" s="2">
        <v>44916.48144984954</v>
      </c>
      <c r="B281" s="1">
        <v>69994899</v>
      </c>
      <c r="C281" s="1" t="s">
        <v>326</v>
      </c>
      <c r="D281" s="1" t="s">
        <v>22</v>
      </c>
      <c r="E281" s="1" t="s">
        <v>26</v>
      </c>
      <c r="F281" s="1" t="s">
        <v>27</v>
      </c>
      <c r="G281" s="1">
        <v>145</v>
      </c>
      <c r="H281" s="1">
        <v>88</v>
      </c>
      <c r="I281" s="1">
        <v>57</v>
      </c>
      <c r="J281" s="1">
        <v>89</v>
      </c>
      <c r="K281" s="1">
        <v>4</v>
      </c>
      <c r="L281" s="1">
        <v>85</v>
      </c>
      <c r="M281" s="1">
        <v>0</v>
      </c>
      <c r="N281" s="1">
        <v>56</v>
      </c>
      <c r="O281" s="1">
        <v>0</v>
      </c>
      <c r="P281" s="1">
        <v>56</v>
      </c>
      <c r="Q281" s="1">
        <v>0</v>
      </c>
      <c r="R281" s="1">
        <v>0</v>
      </c>
      <c r="T281" s="1">
        <v>16</v>
      </c>
      <c r="U281" s="1">
        <v>13</v>
      </c>
    </row>
    <row r="282" spans="1:21" ht="12.75" x14ac:dyDescent="0.2">
      <c r="A282" s="2">
        <v>44916.488248067129</v>
      </c>
      <c r="B282" s="1">
        <v>20533867</v>
      </c>
      <c r="C282" s="1" t="s">
        <v>327</v>
      </c>
      <c r="D282" s="1" t="s">
        <v>22</v>
      </c>
      <c r="E282" s="1" t="s">
        <v>26</v>
      </c>
      <c r="F282" s="1" t="s">
        <v>51</v>
      </c>
      <c r="G282" s="1">
        <v>99</v>
      </c>
      <c r="H282" s="1">
        <v>58</v>
      </c>
      <c r="I282" s="1">
        <v>41</v>
      </c>
      <c r="J282" s="1">
        <v>98</v>
      </c>
      <c r="K282" s="1">
        <v>2</v>
      </c>
      <c r="L282" s="1">
        <v>95</v>
      </c>
      <c r="M282" s="1">
        <v>1</v>
      </c>
      <c r="N282" s="1">
        <v>1</v>
      </c>
      <c r="O282" s="1">
        <v>0</v>
      </c>
      <c r="P282" s="1">
        <v>1</v>
      </c>
      <c r="Q282" s="1">
        <v>0</v>
      </c>
      <c r="R282" s="1">
        <v>0</v>
      </c>
      <c r="T282" s="1">
        <v>14</v>
      </c>
      <c r="U282" s="1">
        <v>14</v>
      </c>
    </row>
    <row r="283" spans="1:21" ht="12.75" x14ac:dyDescent="0.2">
      <c r="A283" s="2">
        <v>44917.578705983797</v>
      </c>
      <c r="B283" s="1">
        <v>20533717</v>
      </c>
      <c r="C283" s="1" t="s">
        <v>328</v>
      </c>
      <c r="D283" s="1" t="s">
        <v>22</v>
      </c>
      <c r="E283" s="1" t="s">
        <v>23</v>
      </c>
      <c r="F283" s="1" t="s">
        <v>27</v>
      </c>
      <c r="G283" s="1">
        <v>157</v>
      </c>
      <c r="H283" s="1">
        <v>82</v>
      </c>
      <c r="I283" s="1">
        <v>75</v>
      </c>
      <c r="J283" s="1">
        <v>145</v>
      </c>
      <c r="K283" s="1">
        <v>0</v>
      </c>
      <c r="L283" s="1">
        <v>145</v>
      </c>
      <c r="M283" s="1">
        <v>0</v>
      </c>
      <c r="N283" s="1">
        <v>12</v>
      </c>
      <c r="O283" s="1">
        <v>0</v>
      </c>
      <c r="P283" s="1">
        <v>12</v>
      </c>
      <c r="Q283" s="1">
        <v>0</v>
      </c>
      <c r="R283" s="1">
        <v>0</v>
      </c>
      <c r="S283" s="1">
        <v>0</v>
      </c>
      <c r="T283" s="1">
        <v>26</v>
      </c>
      <c r="U283" s="1">
        <v>26</v>
      </c>
    </row>
    <row r="284" spans="1:21" ht="12.75" x14ac:dyDescent="0.2">
      <c r="A284" s="2">
        <v>44917.511593368057</v>
      </c>
      <c r="B284" s="1">
        <v>20533729</v>
      </c>
      <c r="C284" s="1" t="s">
        <v>329</v>
      </c>
      <c r="D284" s="1" t="s">
        <v>22</v>
      </c>
      <c r="E284" s="1" t="s">
        <v>23</v>
      </c>
      <c r="F284" s="1" t="s">
        <v>27</v>
      </c>
      <c r="G284" s="1">
        <v>153</v>
      </c>
      <c r="H284" s="1">
        <v>87</v>
      </c>
      <c r="I284" s="1">
        <v>66</v>
      </c>
      <c r="J284" s="1">
        <v>153</v>
      </c>
      <c r="K284" s="1">
        <v>0</v>
      </c>
      <c r="L284" s="1">
        <v>152</v>
      </c>
      <c r="M284" s="1">
        <v>1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T284" s="1">
        <v>24</v>
      </c>
      <c r="U284" s="1">
        <v>24</v>
      </c>
    </row>
    <row r="285" spans="1:21" ht="12.75" x14ac:dyDescent="0.2">
      <c r="A285" s="2">
        <v>44917.877842245369</v>
      </c>
      <c r="B285" s="1">
        <v>20533722</v>
      </c>
      <c r="C285" s="1" t="s">
        <v>330</v>
      </c>
      <c r="D285" s="1" t="s">
        <v>22</v>
      </c>
      <c r="E285" s="1" t="s">
        <v>23</v>
      </c>
      <c r="F285" s="1" t="s">
        <v>24</v>
      </c>
      <c r="G285" s="1">
        <v>211</v>
      </c>
      <c r="H285" s="1">
        <v>124</v>
      </c>
      <c r="I285" s="1">
        <v>87</v>
      </c>
      <c r="J285" s="1">
        <v>199</v>
      </c>
      <c r="K285" s="1">
        <v>3</v>
      </c>
      <c r="L285" s="1">
        <v>193</v>
      </c>
      <c r="M285" s="1">
        <v>3</v>
      </c>
      <c r="N285" s="1">
        <v>12</v>
      </c>
      <c r="O285" s="1">
        <v>1</v>
      </c>
      <c r="P285" s="1">
        <v>11</v>
      </c>
      <c r="Q285" s="1">
        <v>0</v>
      </c>
      <c r="R285" s="1">
        <v>0</v>
      </c>
      <c r="S285" s="1">
        <v>0</v>
      </c>
      <c r="T285" s="1">
        <v>39</v>
      </c>
      <c r="U285" s="1">
        <v>36</v>
      </c>
    </row>
    <row r="286" spans="1:21" ht="12.75" x14ac:dyDescent="0.2">
      <c r="A286" s="2">
        <v>44916.611744756941</v>
      </c>
      <c r="B286" s="1">
        <v>20534020</v>
      </c>
      <c r="C286" s="1" t="s">
        <v>331</v>
      </c>
      <c r="D286" s="1" t="s">
        <v>22</v>
      </c>
      <c r="E286" s="1" t="s">
        <v>23</v>
      </c>
      <c r="F286" s="1" t="s">
        <v>24</v>
      </c>
      <c r="G286" s="1">
        <v>350</v>
      </c>
      <c r="H286" s="1">
        <v>183</v>
      </c>
      <c r="I286" s="1">
        <v>167</v>
      </c>
      <c r="J286" s="1">
        <v>350</v>
      </c>
      <c r="K286" s="1">
        <v>1</v>
      </c>
      <c r="L286" s="1">
        <v>346</v>
      </c>
      <c r="M286" s="1">
        <v>3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56</v>
      </c>
      <c r="U286" s="1">
        <v>54</v>
      </c>
    </row>
    <row r="287" spans="1:21" ht="12.75" x14ac:dyDescent="0.2">
      <c r="A287" s="2">
        <v>44916.615329374996</v>
      </c>
      <c r="B287" s="1">
        <v>20534026</v>
      </c>
      <c r="C287" s="1" t="s">
        <v>332</v>
      </c>
      <c r="D287" s="1" t="s">
        <v>22</v>
      </c>
      <c r="E287" s="1" t="s">
        <v>23</v>
      </c>
      <c r="F287" s="1" t="s">
        <v>34</v>
      </c>
      <c r="G287" s="1">
        <v>166</v>
      </c>
      <c r="H287" s="1">
        <v>94</v>
      </c>
      <c r="I287" s="1">
        <v>72</v>
      </c>
      <c r="J287" s="1">
        <v>161</v>
      </c>
      <c r="K287" s="1">
        <v>3</v>
      </c>
      <c r="L287" s="1">
        <v>155</v>
      </c>
      <c r="M287" s="1">
        <v>3</v>
      </c>
      <c r="N287" s="1">
        <v>5</v>
      </c>
      <c r="O287" s="1">
        <v>0</v>
      </c>
      <c r="P287" s="1">
        <v>5</v>
      </c>
      <c r="Q287" s="1">
        <v>0</v>
      </c>
      <c r="R287" s="1">
        <v>0</v>
      </c>
      <c r="S287" s="1">
        <v>0</v>
      </c>
      <c r="T287" s="1">
        <v>28</v>
      </c>
      <c r="U287" s="1">
        <v>28</v>
      </c>
    </row>
    <row r="288" spans="1:21" ht="12.75" x14ac:dyDescent="0.2">
      <c r="A288" s="2">
        <v>44921.425139224535</v>
      </c>
      <c r="B288" s="1">
        <v>20570324</v>
      </c>
      <c r="C288" s="1" t="s">
        <v>333</v>
      </c>
      <c r="D288" s="1" t="s">
        <v>22</v>
      </c>
      <c r="E288" s="1" t="s">
        <v>26</v>
      </c>
      <c r="F288" s="1" t="s">
        <v>24</v>
      </c>
      <c r="G288" s="1">
        <v>464</v>
      </c>
      <c r="H288" s="1">
        <v>233</v>
      </c>
      <c r="I288" s="1">
        <v>231</v>
      </c>
      <c r="J288" s="1">
        <v>320</v>
      </c>
      <c r="K288" s="1">
        <v>7</v>
      </c>
      <c r="L288" s="1">
        <v>309</v>
      </c>
      <c r="M288" s="1">
        <v>4</v>
      </c>
      <c r="N288" s="1">
        <v>144</v>
      </c>
      <c r="O288" s="1">
        <v>9</v>
      </c>
      <c r="P288" s="1">
        <v>135</v>
      </c>
      <c r="Q288" s="1">
        <v>0</v>
      </c>
      <c r="R288" s="1">
        <v>0</v>
      </c>
      <c r="S288" s="1">
        <v>0</v>
      </c>
      <c r="T288" s="1">
        <v>68</v>
      </c>
      <c r="U288" s="1">
        <v>68</v>
      </c>
    </row>
    <row r="289" spans="1:21" ht="12.75" x14ac:dyDescent="0.2">
      <c r="A289" s="2">
        <v>44918.704715254629</v>
      </c>
      <c r="B289" s="1">
        <v>20533885</v>
      </c>
      <c r="C289" s="1" t="s">
        <v>334</v>
      </c>
      <c r="D289" s="1" t="s">
        <v>22</v>
      </c>
      <c r="E289" s="1" t="s">
        <v>26</v>
      </c>
      <c r="F289" s="1" t="s">
        <v>34</v>
      </c>
      <c r="G289" s="1">
        <v>70</v>
      </c>
      <c r="H289" s="1">
        <v>44</v>
      </c>
      <c r="I289" s="1">
        <v>26</v>
      </c>
      <c r="J289" s="1">
        <v>61</v>
      </c>
      <c r="K289" s="1">
        <v>0</v>
      </c>
      <c r="L289" s="1">
        <v>61</v>
      </c>
      <c r="M289" s="1">
        <v>0</v>
      </c>
      <c r="N289" s="1">
        <v>9</v>
      </c>
      <c r="O289" s="1">
        <v>0</v>
      </c>
      <c r="P289" s="1">
        <v>9</v>
      </c>
      <c r="Q289" s="1">
        <v>0</v>
      </c>
      <c r="R289" s="1">
        <v>0</v>
      </c>
      <c r="S289" s="1">
        <v>0</v>
      </c>
      <c r="T289" s="1">
        <v>7</v>
      </c>
      <c r="U289" s="1">
        <v>6</v>
      </c>
    </row>
    <row r="290" spans="1:21" ht="12.75" x14ac:dyDescent="0.2">
      <c r="A290" s="2">
        <v>44916.705316574073</v>
      </c>
      <c r="B290" s="1">
        <v>20533863</v>
      </c>
      <c r="C290" s="1" t="s">
        <v>335</v>
      </c>
      <c r="D290" s="1" t="s">
        <v>22</v>
      </c>
      <c r="E290" s="1" t="s">
        <v>26</v>
      </c>
      <c r="F290" s="1" t="s">
        <v>24</v>
      </c>
      <c r="G290" s="1">
        <v>416</v>
      </c>
      <c r="H290" s="1">
        <v>234</v>
      </c>
      <c r="I290" s="1">
        <v>182</v>
      </c>
      <c r="J290" s="1">
        <v>323</v>
      </c>
      <c r="K290" s="1">
        <v>0</v>
      </c>
      <c r="L290" s="1">
        <v>323</v>
      </c>
      <c r="M290" s="1">
        <v>0</v>
      </c>
      <c r="N290" s="1">
        <v>93</v>
      </c>
      <c r="O290" s="1">
        <v>0</v>
      </c>
      <c r="P290" s="1">
        <v>93</v>
      </c>
      <c r="Q290" s="1">
        <v>0</v>
      </c>
      <c r="R290" s="1">
        <v>0</v>
      </c>
      <c r="S290" s="1">
        <v>0</v>
      </c>
      <c r="T290" s="1">
        <v>72</v>
      </c>
      <c r="U290" s="1">
        <v>72</v>
      </c>
    </row>
    <row r="291" spans="1:21" ht="12.75" x14ac:dyDescent="0.2">
      <c r="A291" s="2">
        <v>44916.736745254631</v>
      </c>
      <c r="B291" s="1">
        <v>20533688</v>
      </c>
      <c r="C291" s="1" t="s">
        <v>336</v>
      </c>
      <c r="D291" s="1" t="s">
        <v>22</v>
      </c>
      <c r="E291" s="1" t="s">
        <v>23</v>
      </c>
      <c r="F291" s="1" t="s">
        <v>24</v>
      </c>
      <c r="G291" s="1">
        <v>178</v>
      </c>
      <c r="H291" s="1">
        <v>82</v>
      </c>
      <c r="I291" s="1">
        <v>96</v>
      </c>
      <c r="J291" s="1">
        <v>90</v>
      </c>
      <c r="K291" s="1">
        <v>2</v>
      </c>
      <c r="L291" s="1">
        <v>88</v>
      </c>
      <c r="M291" s="1">
        <v>0</v>
      </c>
      <c r="N291" s="1">
        <v>88</v>
      </c>
      <c r="O291" s="1">
        <v>1</v>
      </c>
      <c r="P291" s="1">
        <v>87</v>
      </c>
      <c r="Q291" s="1">
        <v>0</v>
      </c>
      <c r="R291" s="1">
        <v>0</v>
      </c>
      <c r="T291" s="1">
        <v>28</v>
      </c>
      <c r="U291" s="1">
        <v>28</v>
      </c>
    </row>
    <row r="292" spans="1:21" ht="12.75" x14ac:dyDescent="0.2">
      <c r="A292" s="2">
        <v>44917.709789363427</v>
      </c>
      <c r="B292" s="1">
        <v>20533905</v>
      </c>
      <c r="C292" s="1" t="s">
        <v>337</v>
      </c>
      <c r="D292" s="1" t="s">
        <v>22</v>
      </c>
      <c r="E292" s="1" t="s">
        <v>26</v>
      </c>
      <c r="F292" s="1" t="s">
        <v>51</v>
      </c>
      <c r="G292" s="1">
        <v>231</v>
      </c>
      <c r="H292" s="1">
        <v>121</v>
      </c>
      <c r="I292" s="1">
        <v>110</v>
      </c>
      <c r="J292" s="1">
        <v>231</v>
      </c>
      <c r="K292" s="1">
        <v>1</v>
      </c>
      <c r="L292" s="1">
        <v>226</v>
      </c>
      <c r="M292" s="1">
        <v>4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40</v>
      </c>
      <c r="U292" s="1">
        <v>31</v>
      </c>
    </row>
    <row r="293" spans="1:21" ht="12.75" x14ac:dyDescent="0.2">
      <c r="A293" s="2">
        <v>44916.761954456015</v>
      </c>
      <c r="B293" s="1">
        <v>20539457</v>
      </c>
      <c r="C293" s="1" t="s">
        <v>338</v>
      </c>
      <c r="D293" s="1" t="s">
        <v>22</v>
      </c>
      <c r="E293" s="1" t="s">
        <v>23</v>
      </c>
      <c r="F293" s="1" t="s">
        <v>29</v>
      </c>
      <c r="G293" s="1">
        <v>171</v>
      </c>
      <c r="H293" s="1">
        <v>84</v>
      </c>
      <c r="I293" s="1">
        <v>87</v>
      </c>
      <c r="J293" s="1">
        <v>169</v>
      </c>
      <c r="K293" s="1">
        <v>1</v>
      </c>
      <c r="L293" s="1">
        <v>164</v>
      </c>
      <c r="M293" s="1">
        <v>4</v>
      </c>
      <c r="N293" s="1">
        <v>2</v>
      </c>
      <c r="O293" s="1">
        <v>0</v>
      </c>
      <c r="P293" s="1">
        <v>2</v>
      </c>
      <c r="Q293" s="1">
        <v>0</v>
      </c>
      <c r="R293" s="1">
        <v>0</v>
      </c>
      <c r="T293" s="1">
        <v>30</v>
      </c>
      <c r="U293" s="1">
        <v>22</v>
      </c>
    </row>
    <row r="294" spans="1:21" ht="12.75" x14ac:dyDescent="0.2">
      <c r="A294" s="2">
        <v>44918.6990997338</v>
      </c>
      <c r="B294" s="1">
        <v>20533911</v>
      </c>
      <c r="C294" s="1" t="s">
        <v>339</v>
      </c>
      <c r="D294" s="1" t="s">
        <v>22</v>
      </c>
      <c r="E294" s="1" t="s">
        <v>26</v>
      </c>
      <c r="F294" s="1" t="s">
        <v>34</v>
      </c>
      <c r="G294" s="1">
        <v>163</v>
      </c>
      <c r="H294" s="1">
        <v>81</v>
      </c>
      <c r="I294" s="1">
        <v>82</v>
      </c>
      <c r="J294" s="1">
        <v>156</v>
      </c>
      <c r="K294" s="1">
        <v>3</v>
      </c>
      <c r="L294" s="1">
        <v>151</v>
      </c>
      <c r="M294" s="1">
        <v>2</v>
      </c>
      <c r="N294" s="1">
        <v>7</v>
      </c>
      <c r="O294" s="1">
        <v>3</v>
      </c>
      <c r="P294" s="1">
        <v>3</v>
      </c>
      <c r="Q294" s="1">
        <v>1</v>
      </c>
      <c r="R294" s="1">
        <v>0</v>
      </c>
      <c r="T294" s="1">
        <v>15</v>
      </c>
      <c r="U294" s="1">
        <v>14</v>
      </c>
    </row>
    <row r="295" spans="1:21" ht="12.75" x14ac:dyDescent="0.2">
      <c r="A295" s="2">
        <v>44918.535481793981</v>
      </c>
      <c r="B295" s="1">
        <v>20539443</v>
      </c>
      <c r="C295" s="1" t="s">
        <v>340</v>
      </c>
      <c r="D295" s="1" t="s">
        <v>22</v>
      </c>
      <c r="E295" s="1" t="s">
        <v>23</v>
      </c>
      <c r="F295" s="1" t="s">
        <v>34</v>
      </c>
      <c r="G295" s="1">
        <v>206</v>
      </c>
      <c r="H295" s="1">
        <v>98</v>
      </c>
      <c r="I295" s="1">
        <v>108</v>
      </c>
      <c r="J295" s="1">
        <v>182</v>
      </c>
      <c r="K295" s="1">
        <v>6</v>
      </c>
      <c r="L295" s="1">
        <v>171</v>
      </c>
      <c r="M295" s="1">
        <v>5</v>
      </c>
      <c r="N295" s="1">
        <v>24</v>
      </c>
      <c r="O295" s="1">
        <v>1</v>
      </c>
      <c r="P295" s="1">
        <v>22</v>
      </c>
      <c r="Q295" s="1">
        <v>1</v>
      </c>
      <c r="R295" s="1">
        <v>0</v>
      </c>
      <c r="S295" s="1">
        <v>0</v>
      </c>
      <c r="T295" s="1">
        <v>35</v>
      </c>
      <c r="U295" s="1">
        <v>33</v>
      </c>
    </row>
    <row r="296" spans="1:21" ht="12.75" x14ac:dyDescent="0.2">
      <c r="A296" s="2">
        <v>44917.369826122682</v>
      </c>
      <c r="B296" s="1">
        <v>20554935</v>
      </c>
      <c r="C296" s="1" t="s">
        <v>341</v>
      </c>
      <c r="D296" s="1" t="s">
        <v>22</v>
      </c>
      <c r="E296" s="1" t="s">
        <v>26</v>
      </c>
      <c r="F296" s="1" t="s">
        <v>29</v>
      </c>
      <c r="G296" s="1">
        <v>323</v>
      </c>
      <c r="H296" s="1">
        <v>165</v>
      </c>
      <c r="I296" s="1">
        <v>158</v>
      </c>
      <c r="J296" s="1">
        <v>209</v>
      </c>
      <c r="K296" s="1">
        <v>5</v>
      </c>
      <c r="L296" s="1">
        <v>204</v>
      </c>
      <c r="M296" s="1">
        <v>0</v>
      </c>
      <c r="N296" s="1">
        <v>114</v>
      </c>
      <c r="O296" s="1">
        <v>5</v>
      </c>
      <c r="P296" s="1">
        <v>108</v>
      </c>
      <c r="Q296" s="1">
        <v>1</v>
      </c>
      <c r="R296" s="1">
        <v>0</v>
      </c>
      <c r="T296" s="1">
        <v>55</v>
      </c>
      <c r="U296" s="1">
        <v>52</v>
      </c>
    </row>
    <row r="297" spans="1:21" ht="12.75" x14ac:dyDescent="0.2">
      <c r="A297" s="2">
        <v>44917.388418981485</v>
      </c>
      <c r="B297" s="1">
        <v>20540196</v>
      </c>
      <c r="C297" s="1" t="s">
        <v>342</v>
      </c>
      <c r="D297" s="1" t="s">
        <v>22</v>
      </c>
      <c r="E297" s="1" t="s">
        <v>23</v>
      </c>
      <c r="F297" s="1" t="s">
        <v>29</v>
      </c>
      <c r="G297" s="1">
        <v>161</v>
      </c>
      <c r="H297" s="1">
        <v>84</v>
      </c>
      <c r="I297" s="1">
        <v>77</v>
      </c>
      <c r="J297" s="1">
        <v>161</v>
      </c>
      <c r="K297" s="1">
        <v>0</v>
      </c>
      <c r="L297" s="1">
        <v>154</v>
      </c>
      <c r="M297" s="1">
        <v>7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T297" s="1">
        <v>28</v>
      </c>
      <c r="U297" s="1">
        <v>28</v>
      </c>
    </row>
    <row r="298" spans="1:21" ht="12.75" x14ac:dyDescent="0.2">
      <c r="A298" s="2">
        <v>44917.402410486116</v>
      </c>
      <c r="B298" s="1">
        <v>20534044</v>
      </c>
      <c r="C298" s="1" t="s">
        <v>343</v>
      </c>
      <c r="D298" s="1" t="s">
        <v>22</v>
      </c>
      <c r="E298" s="1" t="s">
        <v>26</v>
      </c>
      <c r="F298" s="1" t="s">
        <v>24</v>
      </c>
      <c r="G298" s="1">
        <v>107</v>
      </c>
      <c r="H298" s="1">
        <v>56</v>
      </c>
      <c r="I298" s="1">
        <v>51</v>
      </c>
      <c r="J298" s="1">
        <v>83</v>
      </c>
      <c r="K298" s="1">
        <v>3</v>
      </c>
      <c r="L298" s="1">
        <v>78</v>
      </c>
      <c r="M298" s="1">
        <v>2</v>
      </c>
      <c r="N298" s="1">
        <v>24</v>
      </c>
      <c r="O298" s="1">
        <v>0</v>
      </c>
      <c r="P298" s="1">
        <v>21</v>
      </c>
      <c r="Q298" s="1">
        <v>3</v>
      </c>
      <c r="R298" s="1">
        <v>0</v>
      </c>
      <c r="T298" s="1">
        <v>15</v>
      </c>
      <c r="U298" s="1">
        <v>14</v>
      </c>
    </row>
    <row r="299" spans="1:21" ht="12.75" x14ac:dyDescent="0.2">
      <c r="A299" s="2">
        <v>44918.419677303245</v>
      </c>
      <c r="B299" s="1">
        <v>20554811</v>
      </c>
      <c r="C299" s="1" t="s">
        <v>344</v>
      </c>
      <c r="D299" s="1" t="s">
        <v>22</v>
      </c>
      <c r="E299" s="1" t="s">
        <v>26</v>
      </c>
      <c r="F299" s="1" t="s">
        <v>51</v>
      </c>
      <c r="G299" s="1">
        <v>107</v>
      </c>
      <c r="H299" s="1">
        <v>59</v>
      </c>
      <c r="I299" s="1">
        <v>48</v>
      </c>
      <c r="J299" s="1">
        <v>80</v>
      </c>
      <c r="K299" s="1">
        <v>6</v>
      </c>
      <c r="L299" s="1">
        <v>72</v>
      </c>
      <c r="M299" s="1">
        <v>2</v>
      </c>
      <c r="N299" s="1">
        <v>27</v>
      </c>
      <c r="O299" s="1">
        <v>2</v>
      </c>
      <c r="P299" s="1">
        <v>24</v>
      </c>
      <c r="Q299" s="1">
        <v>1</v>
      </c>
      <c r="R299" s="1">
        <v>0</v>
      </c>
      <c r="T299" s="1">
        <v>15</v>
      </c>
      <c r="U299" s="1">
        <v>15</v>
      </c>
    </row>
    <row r="300" spans="1:21" ht="12.75" x14ac:dyDescent="0.2">
      <c r="A300" s="2">
        <v>44918.486740428241</v>
      </c>
      <c r="B300" s="1">
        <v>20533903</v>
      </c>
      <c r="C300" s="1" t="s">
        <v>345</v>
      </c>
      <c r="D300" s="1" t="s">
        <v>22</v>
      </c>
      <c r="E300" s="1" t="s">
        <v>26</v>
      </c>
      <c r="F300" s="1" t="s">
        <v>51</v>
      </c>
      <c r="G300" s="1">
        <v>525</v>
      </c>
      <c r="H300" s="1">
        <v>260</v>
      </c>
      <c r="I300" s="1">
        <v>265</v>
      </c>
      <c r="J300" s="1">
        <v>525</v>
      </c>
      <c r="K300" s="1">
        <v>50</v>
      </c>
      <c r="L300" s="1">
        <v>475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T300" s="1">
        <v>61</v>
      </c>
      <c r="U300" s="1">
        <v>61</v>
      </c>
    </row>
    <row r="301" spans="1:21" ht="12.75" x14ac:dyDescent="0.2">
      <c r="A301" s="2">
        <v>44917.497963298607</v>
      </c>
      <c r="B301" s="1">
        <v>69933914</v>
      </c>
      <c r="C301" s="1" t="s">
        <v>346</v>
      </c>
      <c r="D301" s="1" t="s">
        <v>22</v>
      </c>
      <c r="E301" s="1" t="s">
        <v>26</v>
      </c>
      <c r="F301" s="1" t="s">
        <v>24</v>
      </c>
      <c r="G301" s="1">
        <v>159</v>
      </c>
      <c r="H301" s="1">
        <v>96</v>
      </c>
      <c r="I301" s="1">
        <v>63</v>
      </c>
      <c r="J301" s="1">
        <v>146</v>
      </c>
      <c r="K301" s="1">
        <v>7</v>
      </c>
      <c r="L301" s="1">
        <v>139</v>
      </c>
      <c r="M301" s="1">
        <v>0</v>
      </c>
      <c r="N301" s="1">
        <v>13</v>
      </c>
      <c r="O301" s="1">
        <v>0</v>
      </c>
      <c r="P301" s="1">
        <v>13</v>
      </c>
      <c r="Q301" s="1">
        <v>0</v>
      </c>
      <c r="R301" s="1">
        <v>0</v>
      </c>
      <c r="S301" s="1">
        <v>0</v>
      </c>
      <c r="T301" s="1">
        <v>21</v>
      </c>
      <c r="U301" s="1">
        <v>21</v>
      </c>
    </row>
    <row r="302" spans="1:21" ht="12.75" x14ac:dyDescent="0.2">
      <c r="A302" s="2">
        <v>44917.500692453701</v>
      </c>
      <c r="B302" s="1">
        <v>20534082</v>
      </c>
      <c r="C302" s="1" t="s">
        <v>347</v>
      </c>
      <c r="D302" s="1" t="s">
        <v>22</v>
      </c>
      <c r="E302" s="1" t="s">
        <v>23</v>
      </c>
      <c r="F302" s="1" t="s">
        <v>27</v>
      </c>
      <c r="G302" s="1">
        <v>154</v>
      </c>
      <c r="H302" s="1">
        <v>79</v>
      </c>
      <c r="I302" s="1">
        <v>75</v>
      </c>
      <c r="J302" s="1">
        <v>147</v>
      </c>
      <c r="K302" s="1">
        <v>8</v>
      </c>
      <c r="L302" s="1">
        <v>139</v>
      </c>
      <c r="M302" s="1">
        <v>0</v>
      </c>
      <c r="N302" s="1">
        <v>7</v>
      </c>
      <c r="O302" s="1">
        <v>0</v>
      </c>
      <c r="P302" s="1">
        <v>7</v>
      </c>
      <c r="Q302" s="1">
        <v>0</v>
      </c>
      <c r="R302" s="1">
        <v>0</v>
      </c>
      <c r="S302" s="1">
        <v>0</v>
      </c>
      <c r="T302" s="1">
        <v>21</v>
      </c>
      <c r="U302" s="1">
        <v>12</v>
      </c>
    </row>
    <row r="303" spans="1:21" ht="12.75" x14ac:dyDescent="0.2">
      <c r="A303" s="2">
        <v>44918.694562418983</v>
      </c>
      <c r="B303" s="1">
        <v>20533980</v>
      </c>
      <c r="C303" s="1" t="s">
        <v>348</v>
      </c>
      <c r="D303" s="1" t="s">
        <v>22</v>
      </c>
      <c r="E303" s="1" t="s">
        <v>23</v>
      </c>
      <c r="F303" s="1" t="s">
        <v>27</v>
      </c>
      <c r="G303" s="1">
        <v>153</v>
      </c>
      <c r="H303" s="1">
        <v>81</v>
      </c>
      <c r="I303" s="1">
        <v>72</v>
      </c>
      <c r="J303" s="1">
        <v>126</v>
      </c>
      <c r="K303" s="1">
        <v>11</v>
      </c>
      <c r="L303" s="1">
        <v>115</v>
      </c>
      <c r="M303" s="1">
        <v>0</v>
      </c>
      <c r="N303" s="1">
        <v>27</v>
      </c>
      <c r="O303" s="1">
        <v>0</v>
      </c>
      <c r="P303" s="1">
        <v>26</v>
      </c>
      <c r="Q303" s="1">
        <v>1</v>
      </c>
      <c r="R303" s="1">
        <v>0</v>
      </c>
      <c r="S303" s="1">
        <v>0</v>
      </c>
      <c r="T303" s="1">
        <v>25</v>
      </c>
      <c r="U303" s="1">
        <v>24</v>
      </c>
    </row>
    <row r="304" spans="1:21" ht="12.75" x14ac:dyDescent="0.2">
      <c r="A304" s="2">
        <v>44917.490439548608</v>
      </c>
      <c r="B304" s="1">
        <v>70012589</v>
      </c>
      <c r="C304" s="1" t="s">
        <v>349</v>
      </c>
      <c r="D304" s="1" t="s">
        <v>22</v>
      </c>
      <c r="E304" s="1" t="s">
        <v>26</v>
      </c>
      <c r="F304" s="1" t="s">
        <v>29</v>
      </c>
      <c r="G304" s="1">
        <v>170</v>
      </c>
      <c r="H304" s="1">
        <v>100</v>
      </c>
      <c r="I304" s="1">
        <v>70</v>
      </c>
      <c r="J304" s="1">
        <v>106</v>
      </c>
      <c r="K304" s="1">
        <v>9</v>
      </c>
      <c r="L304" s="1">
        <v>97</v>
      </c>
      <c r="M304" s="1">
        <v>0</v>
      </c>
      <c r="N304" s="1">
        <v>64</v>
      </c>
      <c r="O304" s="1">
        <v>4</v>
      </c>
      <c r="P304" s="1">
        <v>60</v>
      </c>
      <c r="Q304" s="1">
        <v>0</v>
      </c>
      <c r="R304" s="1">
        <v>0</v>
      </c>
      <c r="S304" s="1">
        <v>0</v>
      </c>
      <c r="T304" s="1">
        <v>42</v>
      </c>
      <c r="U304" s="1">
        <v>42</v>
      </c>
    </row>
    <row r="305" spans="1:21" ht="12.75" x14ac:dyDescent="0.2">
      <c r="A305" s="2">
        <v>44917.491470925925</v>
      </c>
      <c r="B305" s="1">
        <v>20533703</v>
      </c>
      <c r="C305" s="1" t="s">
        <v>350</v>
      </c>
      <c r="D305" s="1" t="s">
        <v>22</v>
      </c>
      <c r="E305" s="1" t="s">
        <v>23</v>
      </c>
      <c r="F305" s="1" t="s">
        <v>27</v>
      </c>
      <c r="G305" s="1">
        <v>175</v>
      </c>
      <c r="H305" s="1">
        <v>97</v>
      </c>
      <c r="I305" s="1">
        <v>78</v>
      </c>
      <c r="J305" s="1">
        <v>173</v>
      </c>
      <c r="K305" s="1">
        <v>1</v>
      </c>
      <c r="L305" s="1">
        <v>147</v>
      </c>
      <c r="M305" s="1">
        <v>25</v>
      </c>
      <c r="N305" s="1">
        <v>2</v>
      </c>
      <c r="O305" s="1">
        <v>0</v>
      </c>
      <c r="P305" s="1">
        <v>1</v>
      </c>
      <c r="Q305" s="1">
        <v>1</v>
      </c>
      <c r="R305" s="1">
        <v>1</v>
      </c>
      <c r="S305" s="1" t="s">
        <v>351</v>
      </c>
      <c r="T305" s="1">
        <v>28</v>
      </c>
      <c r="U305" s="1">
        <v>28</v>
      </c>
    </row>
    <row r="306" spans="1:21" ht="12.75" x14ac:dyDescent="0.2">
      <c r="A306" s="2">
        <v>44918.513406215279</v>
      </c>
      <c r="B306" s="1">
        <v>20534094</v>
      </c>
      <c r="C306" s="1" t="s">
        <v>352</v>
      </c>
      <c r="D306" s="1" t="s">
        <v>22</v>
      </c>
      <c r="E306" s="1" t="s">
        <v>23</v>
      </c>
      <c r="F306" s="1" t="s">
        <v>34</v>
      </c>
      <c r="G306" s="1">
        <v>138</v>
      </c>
      <c r="H306" s="1">
        <v>68</v>
      </c>
      <c r="I306" s="1">
        <v>70</v>
      </c>
      <c r="J306" s="1">
        <v>106</v>
      </c>
      <c r="K306" s="1">
        <v>3</v>
      </c>
      <c r="L306" s="1">
        <v>89</v>
      </c>
      <c r="M306" s="1">
        <v>14</v>
      </c>
      <c r="N306" s="1">
        <v>32</v>
      </c>
      <c r="O306" s="1">
        <v>1</v>
      </c>
      <c r="P306" s="1">
        <v>30</v>
      </c>
      <c r="Q306" s="1">
        <v>1</v>
      </c>
      <c r="R306" s="1">
        <v>0</v>
      </c>
      <c r="T306" s="1">
        <v>19</v>
      </c>
      <c r="U306" s="1">
        <v>17</v>
      </c>
    </row>
    <row r="307" spans="1:21" ht="12.75" x14ac:dyDescent="0.2">
      <c r="A307" s="2">
        <v>44918.746756134264</v>
      </c>
      <c r="B307" s="1">
        <v>20533912</v>
      </c>
      <c r="C307" s="1" t="s">
        <v>353</v>
      </c>
      <c r="D307" s="1" t="s">
        <v>22</v>
      </c>
      <c r="E307" s="1" t="s">
        <v>26</v>
      </c>
      <c r="F307" s="1" t="s">
        <v>29</v>
      </c>
      <c r="G307" s="1">
        <v>85</v>
      </c>
      <c r="H307" s="1">
        <v>53</v>
      </c>
      <c r="I307" s="1">
        <v>32</v>
      </c>
      <c r="J307" s="1">
        <v>70</v>
      </c>
      <c r="K307" s="1">
        <v>2</v>
      </c>
      <c r="L307" s="1">
        <v>55</v>
      </c>
      <c r="M307" s="1">
        <v>13</v>
      </c>
      <c r="N307" s="1">
        <v>15</v>
      </c>
      <c r="O307" s="1">
        <v>0</v>
      </c>
      <c r="P307" s="1">
        <v>15</v>
      </c>
      <c r="Q307" s="1">
        <v>0</v>
      </c>
      <c r="R307" s="1">
        <v>0</v>
      </c>
      <c r="T307" s="1">
        <v>13</v>
      </c>
      <c r="U307" s="1">
        <v>4</v>
      </c>
    </row>
    <row r="308" spans="1:21" ht="12.75" x14ac:dyDescent="0.2">
      <c r="A308" s="2">
        <v>44917.506589733792</v>
      </c>
      <c r="B308" s="1">
        <v>20533696</v>
      </c>
      <c r="C308" s="1" t="s">
        <v>354</v>
      </c>
      <c r="D308" s="1" t="s">
        <v>22</v>
      </c>
      <c r="E308" s="1" t="s">
        <v>23</v>
      </c>
      <c r="F308" s="1" t="s">
        <v>34</v>
      </c>
      <c r="G308" s="1">
        <v>153</v>
      </c>
      <c r="H308" s="1">
        <v>79</v>
      </c>
      <c r="I308" s="1">
        <v>74</v>
      </c>
      <c r="J308" s="1">
        <v>153</v>
      </c>
      <c r="K308" s="1">
        <v>4</v>
      </c>
      <c r="L308" s="1">
        <v>149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21</v>
      </c>
      <c r="U308" s="1">
        <v>21</v>
      </c>
    </row>
    <row r="309" spans="1:21" ht="12.75" x14ac:dyDescent="0.2">
      <c r="A309" s="2"/>
    </row>
    <row r="310" spans="1:21" ht="12.75" x14ac:dyDescent="0.2">
      <c r="A310" s="2">
        <v>44917.517440960648</v>
      </c>
      <c r="B310" s="1">
        <v>20533864</v>
      </c>
      <c r="C310" s="1" t="s">
        <v>355</v>
      </c>
      <c r="D310" s="1" t="s">
        <v>22</v>
      </c>
      <c r="E310" s="1" t="s">
        <v>26</v>
      </c>
      <c r="F310" s="1" t="s">
        <v>51</v>
      </c>
      <c r="G310" s="1">
        <v>435</v>
      </c>
      <c r="H310" s="1">
        <v>239</v>
      </c>
      <c r="I310" s="1">
        <v>196</v>
      </c>
      <c r="J310" s="1">
        <v>225</v>
      </c>
      <c r="K310" s="1">
        <v>10</v>
      </c>
      <c r="L310" s="1">
        <v>212</v>
      </c>
      <c r="M310" s="1">
        <v>3</v>
      </c>
      <c r="N310" s="1">
        <v>210</v>
      </c>
      <c r="O310" s="1">
        <v>3</v>
      </c>
      <c r="P310" s="1">
        <v>205</v>
      </c>
      <c r="Q310" s="1">
        <v>2</v>
      </c>
      <c r="R310" s="1">
        <v>0</v>
      </c>
      <c r="T310" s="1">
        <v>61</v>
      </c>
      <c r="U310" s="1">
        <v>1</v>
      </c>
    </row>
    <row r="311" spans="1:21" ht="12.75" x14ac:dyDescent="0.2">
      <c r="A311" s="2">
        <v>44918.683772060183</v>
      </c>
      <c r="B311" s="1">
        <v>20533984</v>
      </c>
      <c r="C311" s="1" t="s">
        <v>356</v>
      </c>
      <c r="D311" s="1" t="s">
        <v>22</v>
      </c>
      <c r="E311" s="1" t="s">
        <v>23</v>
      </c>
      <c r="F311" s="1" t="s">
        <v>24</v>
      </c>
      <c r="G311" s="1">
        <v>165</v>
      </c>
      <c r="H311" s="1">
        <v>82</v>
      </c>
      <c r="I311" s="1">
        <v>83</v>
      </c>
      <c r="J311" s="1">
        <v>140</v>
      </c>
      <c r="K311" s="1">
        <v>2</v>
      </c>
      <c r="L311" s="1">
        <v>137</v>
      </c>
      <c r="M311" s="1">
        <v>1</v>
      </c>
      <c r="N311" s="1">
        <v>25</v>
      </c>
      <c r="O311" s="1">
        <v>0</v>
      </c>
      <c r="P311" s="1">
        <v>25</v>
      </c>
      <c r="Q311" s="1">
        <v>0</v>
      </c>
      <c r="R311" s="1">
        <v>0</v>
      </c>
      <c r="S311" s="1">
        <v>0</v>
      </c>
      <c r="T311" s="1">
        <v>28</v>
      </c>
      <c r="U311" s="1">
        <v>28</v>
      </c>
    </row>
    <row r="312" spans="1:21" ht="12.75" x14ac:dyDescent="0.2">
      <c r="A312" s="2"/>
    </row>
    <row r="313" spans="1:21" ht="12.75" x14ac:dyDescent="0.2">
      <c r="A313" s="2">
        <v>44918.66099640046</v>
      </c>
      <c r="B313" s="1">
        <v>20533996</v>
      </c>
      <c r="C313" s="1" t="s">
        <v>357</v>
      </c>
      <c r="D313" s="1" t="s">
        <v>22</v>
      </c>
      <c r="E313" s="1" t="s">
        <v>23</v>
      </c>
      <c r="F313" s="1" t="s">
        <v>27</v>
      </c>
      <c r="G313" s="1">
        <v>165</v>
      </c>
      <c r="H313" s="1">
        <v>83</v>
      </c>
      <c r="I313" s="1">
        <v>82</v>
      </c>
      <c r="J313" s="1">
        <v>162</v>
      </c>
      <c r="K313" s="1">
        <v>8</v>
      </c>
      <c r="L313" s="1">
        <v>154</v>
      </c>
      <c r="M313" s="1">
        <v>0</v>
      </c>
      <c r="N313" s="1">
        <v>3</v>
      </c>
      <c r="O313" s="1">
        <v>0</v>
      </c>
      <c r="P313" s="1">
        <v>3</v>
      </c>
      <c r="Q313" s="1">
        <v>0</v>
      </c>
      <c r="R313" s="1">
        <v>0</v>
      </c>
      <c r="T313" s="1">
        <v>27</v>
      </c>
      <c r="U313" s="1">
        <v>27</v>
      </c>
    </row>
    <row r="314" spans="1:21" ht="12.75" x14ac:dyDescent="0.2">
      <c r="A314" s="2">
        <v>44917.557486157406</v>
      </c>
      <c r="B314" s="1">
        <v>20533725</v>
      </c>
      <c r="C314" s="1" t="s">
        <v>358</v>
      </c>
      <c r="D314" s="1" t="s">
        <v>22</v>
      </c>
      <c r="E314" s="1" t="s">
        <v>23</v>
      </c>
      <c r="F314" s="1" t="s">
        <v>27</v>
      </c>
      <c r="G314" s="1">
        <v>153</v>
      </c>
      <c r="H314" s="1">
        <v>74</v>
      </c>
      <c r="I314" s="1">
        <v>79</v>
      </c>
      <c r="J314" s="1">
        <v>120</v>
      </c>
      <c r="K314" s="1">
        <v>6</v>
      </c>
      <c r="L314" s="1">
        <v>96</v>
      </c>
      <c r="M314" s="1">
        <v>18</v>
      </c>
      <c r="N314" s="1">
        <v>33</v>
      </c>
      <c r="O314" s="1">
        <v>1</v>
      </c>
      <c r="P314" s="1">
        <v>26</v>
      </c>
      <c r="Q314" s="1">
        <v>6</v>
      </c>
      <c r="R314" s="1">
        <v>0</v>
      </c>
      <c r="T314" s="1">
        <v>26</v>
      </c>
      <c r="U314" s="1">
        <v>22</v>
      </c>
    </row>
    <row r="315" spans="1:21" ht="12.75" x14ac:dyDescent="0.2">
      <c r="A315" s="2">
        <v>44917.59661310185</v>
      </c>
      <c r="B315" s="1">
        <v>20533990</v>
      </c>
      <c r="C315" s="1" t="s">
        <v>359</v>
      </c>
      <c r="D315" s="1" t="s">
        <v>22</v>
      </c>
      <c r="E315" s="1" t="s">
        <v>23</v>
      </c>
      <c r="F315" s="1" t="s">
        <v>51</v>
      </c>
      <c r="G315" s="1">
        <v>132</v>
      </c>
      <c r="H315" s="1">
        <v>78</v>
      </c>
      <c r="I315" s="1">
        <v>54</v>
      </c>
      <c r="J315" s="1">
        <v>125</v>
      </c>
      <c r="K315" s="1">
        <v>2</v>
      </c>
      <c r="L315" s="1">
        <v>120</v>
      </c>
      <c r="M315" s="1">
        <v>3</v>
      </c>
      <c r="N315" s="1">
        <v>7</v>
      </c>
      <c r="O315" s="1">
        <v>1</v>
      </c>
      <c r="P315" s="1">
        <v>6</v>
      </c>
      <c r="Q315" s="1">
        <v>0</v>
      </c>
      <c r="R315" s="1">
        <v>0</v>
      </c>
      <c r="S315" s="1" t="s">
        <v>37</v>
      </c>
      <c r="T315" s="1">
        <v>14</v>
      </c>
      <c r="U315" s="1">
        <v>13</v>
      </c>
    </row>
    <row r="316" spans="1:21" ht="12.75" x14ac:dyDescent="0.2">
      <c r="A316" s="2">
        <v>44918.810764525464</v>
      </c>
      <c r="B316" s="1">
        <v>20533671</v>
      </c>
      <c r="C316" s="1" t="s">
        <v>360</v>
      </c>
      <c r="D316" s="1" t="s">
        <v>22</v>
      </c>
      <c r="E316" s="1" t="s">
        <v>23</v>
      </c>
      <c r="F316" s="1" t="s">
        <v>34</v>
      </c>
      <c r="G316" s="1">
        <v>143</v>
      </c>
      <c r="H316" s="1">
        <v>74</v>
      </c>
      <c r="I316" s="1">
        <v>69</v>
      </c>
      <c r="J316" s="1">
        <v>137</v>
      </c>
      <c r="K316" s="1">
        <v>20</v>
      </c>
      <c r="L316" s="1">
        <v>85</v>
      </c>
      <c r="M316" s="1">
        <v>32</v>
      </c>
      <c r="N316" s="1">
        <v>6</v>
      </c>
      <c r="O316" s="1">
        <v>0</v>
      </c>
      <c r="P316" s="1">
        <v>6</v>
      </c>
      <c r="Q316" s="1">
        <v>0</v>
      </c>
      <c r="R316" s="1">
        <v>0</v>
      </c>
      <c r="S316" s="1">
        <v>0</v>
      </c>
      <c r="T316" s="1">
        <v>23</v>
      </c>
      <c r="U316" s="1">
        <v>22</v>
      </c>
    </row>
    <row r="317" spans="1:21" ht="12.75" x14ac:dyDescent="0.2">
      <c r="A317" s="2">
        <v>44917.645204293978</v>
      </c>
      <c r="B317" s="1">
        <v>20540190</v>
      </c>
      <c r="C317" s="1" t="s">
        <v>361</v>
      </c>
      <c r="D317" s="1" t="s">
        <v>22</v>
      </c>
      <c r="E317" s="1" t="s">
        <v>26</v>
      </c>
      <c r="F317" s="1" t="s">
        <v>24</v>
      </c>
      <c r="G317" s="1">
        <v>397</v>
      </c>
      <c r="H317" s="1">
        <v>207</v>
      </c>
      <c r="I317" s="1">
        <v>190</v>
      </c>
      <c r="J317" s="1">
        <v>377</v>
      </c>
      <c r="K317" s="1">
        <v>50</v>
      </c>
      <c r="L317" s="1">
        <v>327</v>
      </c>
      <c r="M317" s="1">
        <v>0</v>
      </c>
      <c r="N317" s="1">
        <v>20</v>
      </c>
      <c r="O317" s="1">
        <v>5</v>
      </c>
      <c r="P317" s="1">
        <v>15</v>
      </c>
      <c r="Q317" s="1">
        <v>0</v>
      </c>
      <c r="R317" s="1">
        <v>0</v>
      </c>
      <c r="T317" s="1">
        <v>416</v>
      </c>
      <c r="U317" s="1">
        <v>416</v>
      </c>
    </row>
    <row r="318" spans="1:21" ht="12.75" x14ac:dyDescent="0.2">
      <c r="A318" s="2">
        <v>44917.666419444446</v>
      </c>
      <c r="B318" s="1">
        <v>20533719</v>
      </c>
      <c r="C318" s="1" t="s">
        <v>362</v>
      </c>
      <c r="D318" s="1" t="s">
        <v>22</v>
      </c>
      <c r="E318" s="1" t="s">
        <v>23</v>
      </c>
      <c r="F318" s="1" t="s">
        <v>24</v>
      </c>
      <c r="G318" s="1">
        <v>391</v>
      </c>
      <c r="H318" s="1">
        <v>191</v>
      </c>
      <c r="I318" s="1">
        <v>200</v>
      </c>
      <c r="J318" s="1">
        <v>375</v>
      </c>
      <c r="K318" s="1">
        <v>5</v>
      </c>
      <c r="L318" s="1">
        <v>369</v>
      </c>
      <c r="M318" s="1">
        <v>1</v>
      </c>
      <c r="N318" s="1">
        <v>16</v>
      </c>
      <c r="O318" s="1">
        <v>0</v>
      </c>
      <c r="P318" s="1">
        <v>16</v>
      </c>
      <c r="Q318" s="1">
        <v>0</v>
      </c>
      <c r="R318" s="1">
        <v>0</v>
      </c>
      <c r="T318" s="1">
        <v>83</v>
      </c>
      <c r="U318" s="1">
        <v>83</v>
      </c>
    </row>
    <row r="319" spans="1:21" ht="12.75" x14ac:dyDescent="0.2">
      <c r="A319" s="2">
        <v>44917.655297847217</v>
      </c>
      <c r="B319" s="1">
        <v>20534061</v>
      </c>
      <c r="C319" s="1" t="s">
        <v>363</v>
      </c>
      <c r="D319" s="1" t="s">
        <v>22</v>
      </c>
      <c r="E319" s="1" t="s">
        <v>26</v>
      </c>
      <c r="F319" s="1" t="s">
        <v>24</v>
      </c>
      <c r="G319" s="1">
        <v>147</v>
      </c>
      <c r="H319" s="1">
        <v>79</v>
      </c>
      <c r="I319" s="1">
        <v>68</v>
      </c>
      <c r="J319" s="1">
        <v>147</v>
      </c>
      <c r="K319" s="1">
        <v>8</v>
      </c>
      <c r="L319" s="1">
        <v>135</v>
      </c>
      <c r="M319" s="1">
        <v>4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T319" s="1">
        <v>25</v>
      </c>
      <c r="U319" s="1">
        <v>20</v>
      </c>
    </row>
    <row r="320" spans="1:21" ht="12.75" x14ac:dyDescent="0.2">
      <c r="A320" s="2">
        <v>44917.678613784723</v>
      </c>
      <c r="B320" s="1">
        <v>20533698</v>
      </c>
      <c r="C320" s="1" t="s">
        <v>364</v>
      </c>
      <c r="D320" s="1" t="s">
        <v>22</v>
      </c>
      <c r="E320" s="1" t="s">
        <v>23</v>
      </c>
      <c r="F320" s="1" t="s">
        <v>34</v>
      </c>
      <c r="G320" s="1">
        <v>142</v>
      </c>
      <c r="H320" s="1">
        <v>72</v>
      </c>
      <c r="I320" s="1">
        <v>70</v>
      </c>
      <c r="J320" s="1">
        <v>134</v>
      </c>
      <c r="K320" s="1">
        <v>6</v>
      </c>
      <c r="L320" s="1">
        <v>123</v>
      </c>
      <c r="M320" s="1">
        <v>5</v>
      </c>
      <c r="N320" s="1">
        <v>8</v>
      </c>
      <c r="O320" s="1">
        <v>1</v>
      </c>
      <c r="P320" s="1">
        <v>7</v>
      </c>
      <c r="Q320" s="1">
        <v>0</v>
      </c>
      <c r="R320" s="1">
        <v>0</v>
      </c>
      <c r="S320" s="1">
        <v>0</v>
      </c>
      <c r="T320" s="1">
        <v>21</v>
      </c>
      <c r="U320" s="1">
        <v>19</v>
      </c>
    </row>
    <row r="321" spans="1:21" ht="12.75" x14ac:dyDescent="0.2">
      <c r="A321" s="2">
        <v>44918.983583263893</v>
      </c>
      <c r="B321" s="1">
        <v>20540205</v>
      </c>
      <c r="C321" s="1" t="s">
        <v>365</v>
      </c>
      <c r="D321" s="1" t="s">
        <v>22</v>
      </c>
      <c r="E321" s="1" t="s">
        <v>23</v>
      </c>
      <c r="F321" s="1" t="s">
        <v>51</v>
      </c>
      <c r="G321" s="1">
        <v>149</v>
      </c>
      <c r="H321" s="1">
        <v>71</v>
      </c>
      <c r="I321" s="1">
        <v>78</v>
      </c>
      <c r="J321" s="1">
        <v>148</v>
      </c>
      <c r="K321" s="1">
        <v>3</v>
      </c>
      <c r="L321" s="1">
        <v>144</v>
      </c>
      <c r="M321" s="1">
        <v>1</v>
      </c>
      <c r="N321" s="1">
        <v>1</v>
      </c>
      <c r="O321" s="1">
        <v>0</v>
      </c>
      <c r="P321" s="1">
        <v>1</v>
      </c>
      <c r="Q321" s="1">
        <v>0</v>
      </c>
      <c r="R321" s="1">
        <v>0</v>
      </c>
      <c r="S321" s="1">
        <v>0</v>
      </c>
      <c r="T321" s="1">
        <v>27</v>
      </c>
      <c r="U321" s="1">
        <v>1</v>
      </c>
    </row>
    <row r="322" spans="1:21" ht="12.75" x14ac:dyDescent="0.2">
      <c r="A322" s="2">
        <v>44917.68797752315</v>
      </c>
      <c r="B322" s="1">
        <v>20539454</v>
      </c>
      <c r="C322" s="1" t="s">
        <v>366</v>
      </c>
      <c r="D322" s="1" t="s">
        <v>22</v>
      </c>
      <c r="E322" s="1" t="s">
        <v>23</v>
      </c>
      <c r="F322" s="1" t="s">
        <v>29</v>
      </c>
      <c r="G322" s="1">
        <v>305</v>
      </c>
      <c r="H322" s="1">
        <v>158</v>
      </c>
      <c r="I322" s="1">
        <v>147</v>
      </c>
      <c r="J322" s="1">
        <v>300</v>
      </c>
      <c r="K322" s="1">
        <v>7</v>
      </c>
      <c r="L322" s="1">
        <v>289</v>
      </c>
      <c r="M322" s="1">
        <v>4</v>
      </c>
      <c r="N322" s="1">
        <v>5</v>
      </c>
      <c r="O322" s="1">
        <v>0</v>
      </c>
      <c r="P322" s="1">
        <v>5</v>
      </c>
      <c r="Q322" s="1">
        <v>0</v>
      </c>
      <c r="R322" s="1">
        <v>0</v>
      </c>
      <c r="T322" s="1">
        <v>56</v>
      </c>
      <c r="U322" s="1">
        <v>52</v>
      </c>
    </row>
    <row r="323" spans="1:21" ht="12.75" x14ac:dyDescent="0.2">
      <c r="A323" s="2">
        <v>44917.718655185185</v>
      </c>
      <c r="B323" s="1">
        <v>20573301</v>
      </c>
      <c r="C323" s="1" t="s">
        <v>367</v>
      </c>
      <c r="D323" s="1" t="s">
        <v>22</v>
      </c>
      <c r="E323" s="1" t="s">
        <v>26</v>
      </c>
      <c r="F323" s="1" t="s">
        <v>29</v>
      </c>
      <c r="G323" s="1">
        <v>264</v>
      </c>
      <c r="H323" s="1">
        <v>132</v>
      </c>
      <c r="I323" s="1">
        <v>132</v>
      </c>
      <c r="J323" s="1">
        <v>159</v>
      </c>
      <c r="K323" s="1">
        <v>8</v>
      </c>
      <c r="L323" s="1">
        <v>150</v>
      </c>
      <c r="M323" s="1">
        <v>1</v>
      </c>
      <c r="N323" s="1">
        <v>105</v>
      </c>
      <c r="O323" s="1">
        <v>0</v>
      </c>
      <c r="P323" s="1">
        <v>105</v>
      </c>
      <c r="Q323" s="1">
        <v>0</v>
      </c>
      <c r="R323" s="1">
        <v>0</v>
      </c>
      <c r="S323" s="1">
        <v>0</v>
      </c>
      <c r="T323" s="1">
        <v>40</v>
      </c>
      <c r="U323" s="1">
        <v>39</v>
      </c>
    </row>
    <row r="324" spans="1:21" ht="12.75" x14ac:dyDescent="0.2">
      <c r="A324" s="2">
        <v>44917.718754756948</v>
      </c>
      <c r="B324" s="1">
        <v>69830193</v>
      </c>
      <c r="C324" s="1" t="s">
        <v>368</v>
      </c>
      <c r="D324" s="1" t="s">
        <v>22</v>
      </c>
      <c r="E324" s="1" t="s">
        <v>26</v>
      </c>
      <c r="F324" s="1" t="s">
        <v>51</v>
      </c>
      <c r="G324" s="1">
        <v>47</v>
      </c>
      <c r="H324" s="1">
        <v>26</v>
      </c>
      <c r="I324" s="1">
        <v>21</v>
      </c>
      <c r="J324" s="1">
        <v>47</v>
      </c>
      <c r="K324" s="1">
        <v>0</v>
      </c>
      <c r="L324" s="1">
        <v>39</v>
      </c>
      <c r="M324" s="1">
        <v>8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 t="s">
        <v>37</v>
      </c>
      <c r="T324" s="1">
        <v>3</v>
      </c>
      <c r="U324" s="1">
        <v>2</v>
      </c>
    </row>
    <row r="325" spans="1:21" ht="12.75" x14ac:dyDescent="0.2">
      <c r="A325" s="2">
        <v>44918.492539537037</v>
      </c>
      <c r="B325" s="1">
        <v>20534047</v>
      </c>
      <c r="C325" s="1" t="s">
        <v>369</v>
      </c>
      <c r="D325" s="1" t="s">
        <v>22</v>
      </c>
      <c r="E325" s="1" t="s">
        <v>23</v>
      </c>
      <c r="F325" s="1" t="s">
        <v>24</v>
      </c>
      <c r="G325" s="1">
        <v>275</v>
      </c>
      <c r="H325" s="1">
        <v>145</v>
      </c>
      <c r="I325" s="1">
        <v>130</v>
      </c>
      <c r="J325" s="1">
        <v>186</v>
      </c>
      <c r="K325" s="1">
        <v>1</v>
      </c>
      <c r="L325" s="1">
        <v>184</v>
      </c>
      <c r="M325" s="1">
        <v>1</v>
      </c>
      <c r="N325" s="1">
        <v>89</v>
      </c>
      <c r="O325" s="1">
        <v>0</v>
      </c>
      <c r="P325" s="1">
        <v>89</v>
      </c>
      <c r="Q325" s="1">
        <v>0</v>
      </c>
      <c r="R325" s="1">
        <v>0</v>
      </c>
      <c r="T325" s="1">
        <v>56</v>
      </c>
      <c r="U325" s="1">
        <v>56</v>
      </c>
    </row>
    <row r="326" spans="1:21" ht="12.75" x14ac:dyDescent="0.2">
      <c r="A326" s="2">
        <v>44917.754535243061</v>
      </c>
      <c r="B326" s="1">
        <v>20533727</v>
      </c>
      <c r="C326" s="1" t="s">
        <v>370</v>
      </c>
      <c r="D326" s="1" t="s">
        <v>22</v>
      </c>
      <c r="E326" s="1" t="s">
        <v>23</v>
      </c>
      <c r="F326" s="1" t="s">
        <v>27</v>
      </c>
      <c r="G326" s="1">
        <v>120</v>
      </c>
      <c r="H326" s="1">
        <v>60</v>
      </c>
      <c r="I326" s="1">
        <v>60</v>
      </c>
      <c r="J326" s="1">
        <v>106</v>
      </c>
      <c r="K326" s="1">
        <v>2</v>
      </c>
      <c r="L326" s="1">
        <v>103</v>
      </c>
      <c r="M326" s="1">
        <v>1</v>
      </c>
      <c r="N326" s="1">
        <v>14</v>
      </c>
      <c r="O326" s="1">
        <v>1</v>
      </c>
      <c r="P326" s="1">
        <v>12</v>
      </c>
      <c r="Q326" s="1">
        <v>1</v>
      </c>
      <c r="R326" s="1">
        <v>1</v>
      </c>
      <c r="S326" s="1" t="s">
        <v>371</v>
      </c>
      <c r="T326" s="1">
        <v>21</v>
      </c>
      <c r="U326" s="1">
        <v>21</v>
      </c>
    </row>
    <row r="327" spans="1:21" ht="12.75" x14ac:dyDescent="0.2">
      <c r="A327" s="2">
        <v>44917.847460694444</v>
      </c>
      <c r="B327" s="1">
        <v>20539778</v>
      </c>
      <c r="C327" s="1" t="s">
        <v>372</v>
      </c>
      <c r="D327" s="1" t="s">
        <v>22</v>
      </c>
      <c r="E327" s="1" t="s">
        <v>23</v>
      </c>
      <c r="F327" s="1" t="s">
        <v>29</v>
      </c>
      <c r="G327" s="1">
        <v>326</v>
      </c>
      <c r="H327" s="1">
        <v>174</v>
      </c>
      <c r="I327" s="1">
        <v>152</v>
      </c>
      <c r="J327" s="1">
        <v>317</v>
      </c>
      <c r="K327" s="1">
        <v>9</v>
      </c>
      <c r="L327" s="1">
        <v>306</v>
      </c>
      <c r="M327" s="1">
        <v>2</v>
      </c>
      <c r="N327" s="1">
        <v>9</v>
      </c>
      <c r="O327" s="1">
        <v>0</v>
      </c>
      <c r="P327" s="1">
        <v>8</v>
      </c>
      <c r="Q327" s="1">
        <v>1</v>
      </c>
      <c r="R327" s="1">
        <v>0</v>
      </c>
      <c r="T327" s="1">
        <v>56</v>
      </c>
      <c r="U327" s="1">
        <v>2</v>
      </c>
    </row>
    <row r="328" spans="1:21" ht="12.75" x14ac:dyDescent="0.2">
      <c r="A328" s="2">
        <v>44917.861343773147</v>
      </c>
      <c r="B328" s="1">
        <v>20533889</v>
      </c>
      <c r="C328" s="1" t="s">
        <v>373</v>
      </c>
      <c r="D328" s="1" t="s">
        <v>22</v>
      </c>
      <c r="E328" s="1" t="s">
        <v>26</v>
      </c>
      <c r="F328" s="1" t="s">
        <v>51</v>
      </c>
      <c r="G328" s="1">
        <v>26</v>
      </c>
      <c r="H328" s="1">
        <v>17</v>
      </c>
      <c r="I328" s="1">
        <v>9</v>
      </c>
      <c r="J328" s="1">
        <v>24</v>
      </c>
      <c r="K328" s="1">
        <v>0</v>
      </c>
      <c r="L328" s="1">
        <v>24</v>
      </c>
      <c r="M328" s="1">
        <v>0</v>
      </c>
      <c r="N328" s="1">
        <v>2</v>
      </c>
      <c r="O328" s="1">
        <v>0</v>
      </c>
      <c r="P328" s="1">
        <v>2</v>
      </c>
      <c r="Q328" s="1">
        <v>0</v>
      </c>
      <c r="R328" s="1">
        <v>0</v>
      </c>
      <c r="S328" s="1">
        <v>0</v>
      </c>
      <c r="T328" s="1">
        <v>3</v>
      </c>
      <c r="U328" s="1">
        <v>3</v>
      </c>
    </row>
    <row r="329" spans="1:21" ht="12.75" x14ac:dyDescent="0.2">
      <c r="A329" s="2">
        <v>44918.127051793985</v>
      </c>
      <c r="B329" s="1">
        <v>20539414</v>
      </c>
      <c r="C329" s="1" t="s">
        <v>374</v>
      </c>
      <c r="D329" s="1" t="s">
        <v>22</v>
      </c>
      <c r="E329" s="1" t="s">
        <v>26</v>
      </c>
      <c r="F329" s="1" t="s">
        <v>34</v>
      </c>
      <c r="G329" s="1">
        <v>287</v>
      </c>
      <c r="H329" s="1">
        <v>140</v>
      </c>
      <c r="I329" s="1">
        <v>147</v>
      </c>
      <c r="J329" s="1">
        <v>145</v>
      </c>
      <c r="K329" s="1">
        <v>17</v>
      </c>
      <c r="L329" s="1">
        <v>128</v>
      </c>
      <c r="M329" s="1">
        <v>0</v>
      </c>
      <c r="N329" s="1">
        <v>142</v>
      </c>
      <c r="O329" s="1">
        <v>13</v>
      </c>
      <c r="P329" s="1">
        <v>129</v>
      </c>
      <c r="Q329" s="1">
        <v>0</v>
      </c>
      <c r="R329" s="1">
        <v>0</v>
      </c>
      <c r="T329" s="1">
        <v>53</v>
      </c>
      <c r="U329" s="1">
        <v>53</v>
      </c>
    </row>
    <row r="330" spans="1:21" ht="12.75" x14ac:dyDescent="0.2">
      <c r="A330" s="2">
        <v>44918.42119015046</v>
      </c>
      <c r="B330" s="1">
        <v>69983757</v>
      </c>
      <c r="C330" s="1" t="s">
        <v>375</v>
      </c>
      <c r="D330" s="1" t="s">
        <v>22</v>
      </c>
      <c r="E330" s="1" t="s">
        <v>26</v>
      </c>
      <c r="F330" s="1" t="s">
        <v>34</v>
      </c>
      <c r="G330" s="1">
        <v>199</v>
      </c>
      <c r="H330" s="1">
        <v>103</v>
      </c>
      <c r="I330" s="1">
        <v>96</v>
      </c>
      <c r="J330" s="1">
        <v>140</v>
      </c>
      <c r="K330" s="1">
        <v>11</v>
      </c>
      <c r="L330" s="1">
        <v>123</v>
      </c>
      <c r="M330" s="1">
        <v>6</v>
      </c>
      <c r="N330" s="1">
        <v>59</v>
      </c>
      <c r="O330" s="1">
        <v>6</v>
      </c>
      <c r="P330" s="1">
        <v>53</v>
      </c>
      <c r="Q330" s="1">
        <v>0</v>
      </c>
      <c r="R330" s="1">
        <v>0</v>
      </c>
      <c r="S330" s="1">
        <v>0</v>
      </c>
      <c r="T330" s="1">
        <v>38</v>
      </c>
      <c r="U330" s="1">
        <v>38</v>
      </c>
    </row>
    <row r="331" spans="1:21" ht="12.75" x14ac:dyDescent="0.2">
      <c r="A331" s="2">
        <v>44918.50304142361</v>
      </c>
      <c r="B331" s="1">
        <v>20540200</v>
      </c>
      <c r="C331" s="1" t="s">
        <v>376</v>
      </c>
      <c r="D331" s="1" t="s">
        <v>22</v>
      </c>
      <c r="E331" s="1" t="s">
        <v>23</v>
      </c>
      <c r="F331" s="1" t="s">
        <v>29</v>
      </c>
      <c r="G331" s="1">
        <v>167</v>
      </c>
      <c r="H331" s="1">
        <v>95</v>
      </c>
      <c r="I331" s="1">
        <v>72</v>
      </c>
      <c r="J331" s="1">
        <v>167</v>
      </c>
      <c r="K331" s="1">
        <v>5</v>
      </c>
      <c r="L331" s="1">
        <v>156</v>
      </c>
      <c r="M331" s="1">
        <v>6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T331" s="1">
        <v>27</v>
      </c>
      <c r="U331" s="1">
        <v>27</v>
      </c>
    </row>
    <row r="332" spans="1:21" ht="12.75" x14ac:dyDescent="0.2">
      <c r="A332" s="2">
        <v>44918.51836292824</v>
      </c>
      <c r="B332" s="1">
        <v>20539476</v>
      </c>
      <c r="C332" s="1" t="s">
        <v>377</v>
      </c>
      <c r="D332" s="1" t="s">
        <v>22</v>
      </c>
      <c r="E332" s="1" t="s">
        <v>26</v>
      </c>
      <c r="F332" s="1" t="s">
        <v>29</v>
      </c>
      <c r="G332" s="1">
        <v>113</v>
      </c>
      <c r="H332" s="1">
        <v>59</v>
      </c>
      <c r="I332" s="1">
        <v>54</v>
      </c>
      <c r="J332" s="1">
        <v>111</v>
      </c>
      <c r="K332" s="1">
        <v>0</v>
      </c>
      <c r="L332" s="1">
        <v>111</v>
      </c>
      <c r="M332" s="1">
        <v>0</v>
      </c>
      <c r="N332" s="1">
        <v>2</v>
      </c>
      <c r="O332" s="1">
        <v>0</v>
      </c>
      <c r="P332" s="1">
        <v>2</v>
      </c>
      <c r="Q332" s="1">
        <v>0</v>
      </c>
      <c r="R332" s="1">
        <v>0</v>
      </c>
      <c r="S332" s="1" t="s">
        <v>37</v>
      </c>
      <c r="T332" s="1">
        <v>18</v>
      </c>
      <c r="U332" s="1">
        <v>5</v>
      </c>
    </row>
    <row r="333" spans="1:21" ht="12.75" x14ac:dyDescent="0.2">
      <c r="A333" s="2">
        <v>44918.563303530093</v>
      </c>
      <c r="B333" s="1">
        <v>20539409</v>
      </c>
      <c r="C333" s="1" t="s">
        <v>378</v>
      </c>
      <c r="D333" s="1" t="s">
        <v>22</v>
      </c>
      <c r="E333" s="1" t="s">
        <v>26</v>
      </c>
      <c r="F333" s="1" t="s">
        <v>27</v>
      </c>
      <c r="G333" s="1">
        <v>192</v>
      </c>
      <c r="H333" s="1">
        <v>103</v>
      </c>
      <c r="I333" s="1">
        <v>89</v>
      </c>
      <c r="J333" s="1">
        <v>153</v>
      </c>
      <c r="K333" s="1">
        <v>0</v>
      </c>
      <c r="L333" s="1">
        <v>146</v>
      </c>
      <c r="M333" s="1">
        <v>7</v>
      </c>
      <c r="N333" s="1">
        <v>39</v>
      </c>
      <c r="O333" s="1">
        <v>0</v>
      </c>
      <c r="P333" s="1">
        <v>38</v>
      </c>
      <c r="Q333" s="1">
        <v>1</v>
      </c>
      <c r="R333" s="1">
        <v>0</v>
      </c>
      <c r="T333" s="1">
        <v>28</v>
      </c>
      <c r="U333" s="1">
        <v>24</v>
      </c>
    </row>
    <row r="334" spans="1:21" ht="12.75" x14ac:dyDescent="0.2">
      <c r="A334" s="2">
        <v>44918.629883136571</v>
      </c>
      <c r="B334" s="1">
        <v>20533907</v>
      </c>
      <c r="C334" s="1" t="s">
        <v>379</v>
      </c>
      <c r="D334" s="1" t="s">
        <v>22</v>
      </c>
      <c r="E334" s="1" t="s">
        <v>26</v>
      </c>
      <c r="F334" s="1" t="s">
        <v>51</v>
      </c>
      <c r="G334" s="1">
        <v>167</v>
      </c>
      <c r="H334" s="1">
        <v>94</v>
      </c>
      <c r="I334" s="1">
        <v>73</v>
      </c>
      <c r="J334" s="1">
        <v>165</v>
      </c>
      <c r="K334" s="1">
        <v>15</v>
      </c>
      <c r="L334" s="1">
        <v>149</v>
      </c>
      <c r="M334" s="1">
        <v>1</v>
      </c>
      <c r="N334" s="1">
        <v>2</v>
      </c>
      <c r="O334" s="1">
        <v>0</v>
      </c>
      <c r="P334" s="1">
        <v>2</v>
      </c>
      <c r="Q334" s="1">
        <v>0</v>
      </c>
      <c r="R334" s="1">
        <v>0</v>
      </c>
      <c r="T334" s="1">
        <v>32</v>
      </c>
      <c r="U334" s="1">
        <v>0</v>
      </c>
    </row>
    <row r="335" spans="1:21" ht="12.75" x14ac:dyDescent="0.2">
      <c r="A335" s="2">
        <v>44918.654324884264</v>
      </c>
      <c r="B335" s="1">
        <v>20534099</v>
      </c>
      <c r="C335" s="1" t="s">
        <v>380</v>
      </c>
      <c r="D335" s="1" t="s">
        <v>22</v>
      </c>
      <c r="E335" s="1" t="s">
        <v>23</v>
      </c>
      <c r="F335" s="1" t="s">
        <v>24</v>
      </c>
      <c r="G335" s="1">
        <v>444</v>
      </c>
      <c r="H335" s="1">
        <v>237</v>
      </c>
      <c r="I335" s="1">
        <v>207</v>
      </c>
      <c r="J335" s="1">
        <v>444</v>
      </c>
      <c r="K335" s="1">
        <v>56</v>
      </c>
      <c r="L335" s="1">
        <v>387</v>
      </c>
      <c r="M335" s="1">
        <v>1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56</v>
      </c>
      <c r="U335" s="1">
        <v>41</v>
      </c>
    </row>
    <row r="336" spans="1:21" ht="12.75" x14ac:dyDescent="0.2">
      <c r="A336" s="2">
        <v>44918.714172384258</v>
      </c>
      <c r="B336" s="1">
        <v>60726485</v>
      </c>
      <c r="C336" s="1" t="s">
        <v>381</v>
      </c>
      <c r="D336" s="1" t="s">
        <v>22</v>
      </c>
      <c r="E336" s="1" t="s">
        <v>26</v>
      </c>
      <c r="F336" s="1" t="s">
        <v>24</v>
      </c>
      <c r="G336" s="1">
        <v>307</v>
      </c>
      <c r="H336" s="1">
        <v>150</v>
      </c>
      <c r="I336" s="1">
        <v>157</v>
      </c>
      <c r="J336" s="1">
        <v>218</v>
      </c>
      <c r="K336" s="1">
        <v>0</v>
      </c>
      <c r="L336" s="1">
        <v>218</v>
      </c>
      <c r="M336" s="1">
        <v>0</v>
      </c>
      <c r="N336" s="1">
        <v>89</v>
      </c>
      <c r="O336" s="1">
        <v>0</v>
      </c>
      <c r="P336" s="1">
        <v>89</v>
      </c>
      <c r="Q336" s="1">
        <v>0</v>
      </c>
      <c r="R336" s="1">
        <v>0</v>
      </c>
      <c r="S336" s="1">
        <v>0</v>
      </c>
      <c r="T336" s="1">
        <v>48</v>
      </c>
      <c r="U336" s="1">
        <v>48</v>
      </c>
    </row>
    <row r="337" spans="1:21" ht="12.75" x14ac:dyDescent="0.2">
      <c r="A337" s="2">
        <v>44921.532333287032</v>
      </c>
      <c r="B337" s="1">
        <v>20534071</v>
      </c>
      <c r="C337" s="1" t="s">
        <v>382</v>
      </c>
      <c r="D337" s="1" t="s">
        <v>22</v>
      </c>
      <c r="E337" s="1" t="s">
        <v>23</v>
      </c>
      <c r="F337" s="1" t="s">
        <v>34</v>
      </c>
      <c r="G337" s="1">
        <v>164</v>
      </c>
      <c r="H337" s="1">
        <v>75</v>
      </c>
      <c r="I337" s="1">
        <v>89</v>
      </c>
      <c r="J337" s="1">
        <v>151</v>
      </c>
      <c r="K337" s="1">
        <v>13</v>
      </c>
      <c r="L337" s="1">
        <v>137</v>
      </c>
      <c r="M337" s="1">
        <v>1</v>
      </c>
      <c r="N337" s="1">
        <v>13</v>
      </c>
      <c r="O337" s="1">
        <v>0</v>
      </c>
      <c r="P337" s="1">
        <v>13</v>
      </c>
      <c r="Q337" s="1">
        <v>0</v>
      </c>
      <c r="R337" s="1">
        <v>0</v>
      </c>
      <c r="T337" s="1">
        <v>28</v>
      </c>
      <c r="U337" s="1">
        <v>20</v>
      </c>
    </row>
    <row r="338" spans="1:21" ht="12.75" x14ac:dyDescent="0.2">
      <c r="A338" s="2">
        <v>44918.963861180557</v>
      </c>
      <c r="B338" s="1">
        <v>20540207</v>
      </c>
      <c r="C338" s="1" t="s">
        <v>383</v>
      </c>
      <c r="D338" s="1" t="s">
        <v>22</v>
      </c>
      <c r="E338" s="1" t="s">
        <v>26</v>
      </c>
      <c r="F338" s="1" t="s">
        <v>34</v>
      </c>
      <c r="G338" s="1">
        <v>68</v>
      </c>
      <c r="H338" s="1">
        <v>35</v>
      </c>
      <c r="I338" s="1">
        <v>33</v>
      </c>
      <c r="J338" s="1">
        <v>65</v>
      </c>
      <c r="K338" s="1">
        <v>2</v>
      </c>
      <c r="L338" s="1">
        <v>63</v>
      </c>
      <c r="M338" s="1">
        <v>0</v>
      </c>
      <c r="N338" s="1">
        <v>3</v>
      </c>
      <c r="O338" s="1">
        <v>1</v>
      </c>
      <c r="P338" s="1">
        <v>2</v>
      </c>
      <c r="Q338" s="1">
        <v>0</v>
      </c>
      <c r="R338" s="1">
        <v>0</v>
      </c>
      <c r="T338" s="1">
        <v>4</v>
      </c>
      <c r="U338" s="1">
        <v>4</v>
      </c>
    </row>
    <row r="339" spans="1:21" ht="12.75" x14ac:dyDescent="0.2">
      <c r="A339" s="2">
        <v>44919.542446261577</v>
      </c>
      <c r="B339" s="1">
        <v>20533906</v>
      </c>
      <c r="C339" s="1" t="s">
        <v>384</v>
      </c>
      <c r="D339" s="1" t="s">
        <v>22</v>
      </c>
      <c r="E339" s="1" t="s">
        <v>26</v>
      </c>
      <c r="F339" s="1" t="s">
        <v>51</v>
      </c>
      <c r="G339" s="1">
        <v>301</v>
      </c>
      <c r="H339" s="1">
        <v>160</v>
      </c>
      <c r="I339" s="1">
        <v>141</v>
      </c>
      <c r="J339" s="1">
        <v>250</v>
      </c>
      <c r="K339" s="1">
        <v>11</v>
      </c>
      <c r="L339" s="1">
        <v>239</v>
      </c>
      <c r="M339" s="1">
        <v>0</v>
      </c>
      <c r="N339" s="1">
        <v>51</v>
      </c>
      <c r="O339" s="1">
        <v>1</v>
      </c>
      <c r="P339" s="1">
        <v>50</v>
      </c>
      <c r="Q339" s="1">
        <v>0</v>
      </c>
      <c r="R339" s="1">
        <v>0</v>
      </c>
      <c r="S339" s="1" t="s">
        <v>37</v>
      </c>
      <c r="T339" s="1">
        <v>39</v>
      </c>
      <c r="U339" s="1">
        <v>39</v>
      </c>
    </row>
    <row r="340" spans="1:21" ht="12.75" x14ac:dyDescent="0.2">
      <c r="A340" s="2">
        <v>44921.334844745375</v>
      </c>
      <c r="B340" s="1">
        <v>20539439</v>
      </c>
      <c r="C340" s="1" t="s">
        <v>385</v>
      </c>
      <c r="D340" s="1" t="s">
        <v>22</v>
      </c>
      <c r="E340" s="1" t="s">
        <v>23</v>
      </c>
      <c r="F340" s="1" t="s">
        <v>51</v>
      </c>
      <c r="G340" s="1">
        <v>483</v>
      </c>
      <c r="H340" s="1">
        <v>243</v>
      </c>
      <c r="I340" s="1">
        <v>240</v>
      </c>
      <c r="J340" s="1">
        <v>463</v>
      </c>
      <c r="K340" s="1">
        <v>16</v>
      </c>
      <c r="L340" s="1">
        <v>404</v>
      </c>
      <c r="M340" s="1">
        <v>43</v>
      </c>
      <c r="N340" s="1">
        <v>20</v>
      </c>
      <c r="O340" s="1">
        <v>5</v>
      </c>
      <c r="P340" s="1">
        <v>12</v>
      </c>
      <c r="Q340" s="1">
        <v>3</v>
      </c>
      <c r="R340" s="1">
        <v>0</v>
      </c>
      <c r="S340" s="1">
        <v>0</v>
      </c>
      <c r="T340" s="1">
        <v>82</v>
      </c>
      <c r="U340" s="1">
        <v>82</v>
      </c>
    </row>
    <row r="341" spans="1:21" ht="12.75" x14ac:dyDescent="0.2">
      <c r="A341" s="2">
        <v>44921.361251562499</v>
      </c>
      <c r="B341" s="1">
        <v>20533699</v>
      </c>
      <c r="C341" s="1" t="s">
        <v>386</v>
      </c>
      <c r="D341" s="1" t="s">
        <v>22</v>
      </c>
      <c r="E341" s="1" t="s">
        <v>23</v>
      </c>
      <c r="F341" s="1" t="s">
        <v>24</v>
      </c>
      <c r="G341" s="1">
        <v>333</v>
      </c>
      <c r="H341" s="1">
        <v>170</v>
      </c>
      <c r="I341" s="1">
        <v>163</v>
      </c>
      <c r="J341" s="1">
        <v>314</v>
      </c>
      <c r="K341" s="1">
        <v>0</v>
      </c>
      <c r="L341" s="1">
        <v>262</v>
      </c>
      <c r="M341" s="1">
        <v>52</v>
      </c>
      <c r="N341" s="1">
        <v>19</v>
      </c>
      <c r="O341" s="1">
        <v>0</v>
      </c>
      <c r="P341" s="1">
        <v>15</v>
      </c>
      <c r="Q341" s="1">
        <v>4</v>
      </c>
      <c r="R341" s="1">
        <v>0</v>
      </c>
      <c r="S341" s="1">
        <v>0</v>
      </c>
      <c r="T341" s="1">
        <v>56</v>
      </c>
      <c r="U341" s="1">
        <v>56</v>
      </c>
    </row>
    <row r="342" spans="1:21" ht="12.75" x14ac:dyDescent="0.2">
      <c r="A342" s="2">
        <v>44921.501788796297</v>
      </c>
      <c r="B342" s="1">
        <v>20533693</v>
      </c>
      <c r="C342" s="1" t="s">
        <v>387</v>
      </c>
      <c r="D342" s="1" t="s">
        <v>22</v>
      </c>
      <c r="E342" s="1" t="s">
        <v>23</v>
      </c>
      <c r="F342" s="1" t="s">
        <v>34</v>
      </c>
      <c r="G342" s="1">
        <v>328</v>
      </c>
      <c r="H342" s="1">
        <v>180</v>
      </c>
      <c r="I342" s="1">
        <v>148</v>
      </c>
      <c r="J342" s="1">
        <v>312</v>
      </c>
      <c r="K342" s="1">
        <v>4</v>
      </c>
      <c r="L342" s="1">
        <v>292</v>
      </c>
      <c r="M342" s="1">
        <v>16</v>
      </c>
      <c r="N342" s="1">
        <v>16</v>
      </c>
      <c r="O342" s="1">
        <v>13</v>
      </c>
      <c r="P342" s="1">
        <v>3</v>
      </c>
      <c r="Q342" s="1">
        <v>0</v>
      </c>
      <c r="R342" s="1">
        <v>0</v>
      </c>
      <c r="S342" s="1">
        <v>0</v>
      </c>
      <c r="T342" s="1">
        <v>56</v>
      </c>
      <c r="U342" s="1">
        <v>6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9"/>
  <sheetViews>
    <sheetView zoomScale="55" zoomScaleNormal="55" workbookViewId="0">
      <pane ySplit="3" topLeftCell="A277" activePane="bottomLeft" state="frozen"/>
      <selection pane="bottomLeft" activeCell="L4" sqref="L4:O286"/>
    </sheetView>
  </sheetViews>
  <sheetFormatPr defaultColWidth="12.5703125" defaultRowHeight="15.75" customHeight="1" x14ac:dyDescent="0.2"/>
  <cols>
    <col min="1" max="1" width="28.7109375" customWidth="1"/>
    <col min="9" max="9" width="28.7109375" bestFit="1" customWidth="1"/>
    <col min="10" max="11" width="9.85546875" customWidth="1"/>
    <col min="12" max="12" width="10.5703125" customWidth="1"/>
    <col min="13" max="13" width="12.42578125" customWidth="1"/>
    <col min="14" max="19" width="10.5703125" customWidth="1"/>
    <col min="20" max="20" width="9.85546875" customWidth="1"/>
    <col min="21" max="21" width="11.7109375" customWidth="1"/>
    <col min="22" max="27" width="11.140625" customWidth="1"/>
  </cols>
  <sheetData>
    <row r="1" spans="1:27" ht="12.75" x14ac:dyDescent="0.2">
      <c r="R1" s="1" t="s">
        <v>388</v>
      </c>
      <c r="S1" s="1">
        <f>SUM(T4:T286)</f>
        <v>20</v>
      </c>
      <c r="T1" s="4" t="s">
        <v>389</v>
      </c>
      <c r="U1" s="5">
        <f>COUNTIF(X4:X286,1)+X1</f>
        <v>283</v>
      </c>
      <c r="V1" s="5"/>
      <c r="W1" s="5"/>
      <c r="X1" s="5">
        <f>COUNTIF(X4:X286,2)</f>
        <v>0</v>
      </c>
      <c r="Y1" s="5" t="s">
        <v>390</v>
      </c>
      <c r="Z1" s="6"/>
      <c r="AA1" s="6"/>
    </row>
    <row r="2" spans="1:27" ht="12.75" x14ac:dyDescent="0.2">
      <c r="T2" s="4" t="s">
        <v>391</v>
      </c>
      <c r="U2" s="5">
        <f>COUNTIF(X4:X286,0)</f>
        <v>0</v>
      </c>
      <c r="V2" s="5"/>
      <c r="W2" s="5"/>
      <c r="X2" s="88" t="s">
        <v>392</v>
      </c>
      <c r="Y2" s="89"/>
      <c r="Z2" s="89"/>
      <c r="AA2" s="89"/>
    </row>
    <row r="3" spans="1:27" ht="15.75" customHeight="1" x14ac:dyDescent="0.25">
      <c r="A3" s="7" t="s">
        <v>393</v>
      </c>
      <c r="B3" s="7" t="s">
        <v>1</v>
      </c>
      <c r="C3" s="7" t="s">
        <v>394</v>
      </c>
      <c r="D3" s="7" t="s">
        <v>4</v>
      </c>
      <c r="E3" s="7" t="s">
        <v>395</v>
      </c>
      <c r="F3" s="7" t="s">
        <v>5</v>
      </c>
      <c r="G3" s="8" t="s">
        <v>396</v>
      </c>
      <c r="I3" s="9" t="s">
        <v>6</v>
      </c>
      <c r="J3" s="9" t="s">
        <v>7</v>
      </c>
      <c r="K3" s="9" t="s">
        <v>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13</v>
      </c>
      <c r="Q3" s="11" t="s">
        <v>14</v>
      </c>
      <c r="R3" s="11" t="s">
        <v>15</v>
      </c>
      <c r="S3" s="11" t="s">
        <v>16</v>
      </c>
      <c r="T3" s="1" t="s">
        <v>17</v>
      </c>
      <c r="U3" s="1" t="s">
        <v>18</v>
      </c>
      <c r="V3" s="1" t="s">
        <v>19</v>
      </c>
      <c r="W3" s="1" t="s">
        <v>20</v>
      </c>
      <c r="X3" s="12" t="s">
        <v>390</v>
      </c>
      <c r="Y3" s="12" t="s">
        <v>397</v>
      </c>
      <c r="Z3" s="12" t="s">
        <v>398</v>
      </c>
      <c r="AA3" s="12" t="s">
        <v>399</v>
      </c>
    </row>
    <row r="4" spans="1:27" ht="15.75" customHeight="1" x14ac:dyDescent="0.25">
      <c r="A4" s="13" t="s">
        <v>132</v>
      </c>
      <c r="B4" s="14">
        <v>20534070</v>
      </c>
      <c r="C4" s="13" t="s">
        <v>22</v>
      </c>
      <c r="D4" s="13" t="s">
        <v>400</v>
      </c>
      <c r="E4" s="13" t="s">
        <v>401</v>
      </c>
      <c r="F4" s="13" t="s">
        <v>402</v>
      </c>
      <c r="G4" s="15">
        <v>322</v>
      </c>
      <c r="I4" s="9">
        <f>VLOOKUP($B4,'Form Responses 1'!$B$2:$S$771,6,FALSE)</f>
        <v>322</v>
      </c>
      <c r="J4" s="9">
        <f>VLOOKUP($B4,'Form Responses 1'!$B$2:$S$771,7,FALSE)</f>
        <v>154</v>
      </c>
      <c r="K4" s="9">
        <f>VLOOKUP($B4,'Form Responses 1'!$B$2:$S$771,8,FALSE)</f>
        <v>168</v>
      </c>
      <c r="L4" s="10">
        <f>VLOOKUP($B4,'Form Responses 1'!$B$2:$S$771,9,FALSE)</f>
        <v>272</v>
      </c>
      <c r="M4" s="10">
        <f>VLOOKUP($B4,'Form Responses 1'!$B$2:$S$771,10,FALSE)</f>
        <v>7</v>
      </c>
      <c r="N4" s="10">
        <f>VLOOKUP($B4,'Form Responses 1'!$B$2:$S$771,11,FALSE)</f>
        <v>265</v>
      </c>
      <c r="O4" s="10">
        <f>VLOOKUP($B4,'Form Responses 1'!$B$2:$S$771,12,FALSE)</f>
        <v>0</v>
      </c>
      <c r="P4" s="11">
        <f>VLOOKUP($B4,'Form Responses 1'!$B$2:$S$771,13,FALSE)</f>
        <v>50</v>
      </c>
      <c r="Q4" s="11">
        <f>VLOOKUP($B4,'Form Responses 1'!$B$2:$S$771,14,FALSE)</f>
        <v>5</v>
      </c>
      <c r="R4" s="11">
        <f>VLOOKUP($B4,'Form Responses 1'!$B$2:$S$771,15,FALSE)</f>
        <v>45</v>
      </c>
      <c r="S4" s="11">
        <f>VLOOKUP($B4,'Form Responses 1'!$B$2:$S$771,16,FALSE)</f>
        <v>0</v>
      </c>
      <c r="T4" s="1">
        <f>VLOOKUP($B4,'Form Responses 1'!$B$2:$S$771,17,FALSE)</f>
        <v>0</v>
      </c>
      <c r="U4" s="1">
        <f>VLOOKUP($B4,'Form Responses 1'!$B$2:$S$771,18,FALSE)</f>
        <v>0</v>
      </c>
      <c r="V4" s="1">
        <f>VLOOKUP($B4,'Form Responses 1'!$B$2:$U$771,19,FALSE)</f>
        <v>56</v>
      </c>
      <c r="W4" s="1">
        <f>VLOOKUP($B4,'Form Responses 1'!$B$2:$U$771,20,FALSE)</f>
        <v>56</v>
      </c>
      <c r="X4" s="16">
        <f>COUNTIF('Form Responses 1'!$B$2:$B$763,$B4)</f>
        <v>1</v>
      </c>
      <c r="Y4" s="16" t="str">
        <f t="shared" ref="Y4:Y258" si="0">IF(L4=(O4+N4+M4),"SAMA","TIDAK")</f>
        <v>SAMA</v>
      </c>
      <c r="Z4" s="16" t="str">
        <f t="shared" ref="Z4:Z258" si="1">IF(P4=(Q4+R4+S4),"SAMA","TIDAK")</f>
        <v>SAMA</v>
      </c>
      <c r="AA4" s="16" t="str">
        <f t="shared" ref="AA4:AA258" si="2">IF(I4=(L4+P4),"SAMA","TIDAK")</f>
        <v>SAMA</v>
      </c>
    </row>
    <row r="5" spans="1:27" ht="15.75" customHeight="1" x14ac:dyDescent="0.25">
      <c r="A5" s="13" t="s">
        <v>382</v>
      </c>
      <c r="B5" s="14">
        <v>20534071</v>
      </c>
      <c r="C5" s="13" t="s">
        <v>22</v>
      </c>
      <c r="D5" s="13" t="s">
        <v>400</v>
      </c>
      <c r="E5" s="13" t="s">
        <v>401</v>
      </c>
      <c r="F5" s="13" t="s">
        <v>402</v>
      </c>
      <c r="G5" s="15">
        <v>164</v>
      </c>
      <c r="I5" s="9">
        <f>VLOOKUP($B5,'Form Responses 1'!$B$2:$S$771,6,FALSE)</f>
        <v>164</v>
      </c>
      <c r="J5" s="9">
        <f>VLOOKUP($B5,'Form Responses 1'!$B$2:$S$771,7,FALSE)</f>
        <v>75</v>
      </c>
      <c r="K5" s="9">
        <f>VLOOKUP($B5,'Form Responses 1'!$B$2:$S$771,8,FALSE)</f>
        <v>89</v>
      </c>
      <c r="L5" s="10">
        <f>VLOOKUP($B5,'Form Responses 1'!$B$2:$S$771,9,FALSE)</f>
        <v>151</v>
      </c>
      <c r="M5" s="10">
        <f>VLOOKUP($B5,'Form Responses 1'!$B$2:$S$771,10,FALSE)</f>
        <v>13</v>
      </c>
      <c r="N5" s="10">
        <f>VLOOKUP($B5,'Form Responses 1'!$B$2:$S$771,11,FALSE)</f>
        <v>137</v>
      </c>
      <c r="O5" s="10">
        <f>VLOOKUP($B5,'Form Responses 1'!$B$2:$S$771,12,FALSE)</f>
        <v>1</v>
      </c>
      <c r="P5" s="11">
        <f>VLOOKUP($B5,'Form Responses 1'!$B$2:$S$771,13,FALSE)</f>
        <v>13</v>
      </c>
      <c r="Q5" s="11">
        <f>VLOOKUP($B5,'Form Responses 1'!$B$2:$S$771,14,FALSE)</f>
        <v>0</v>
      </c>
      <c r="R5" s="11">
        <f>VLOOKUP($B5,'Form Responses 1'!$B$2:$S$771,15,FALSE)</f>
        <v>13</v>
      </c>
      <c r="S5" s="11">
        <f>VLOOKUP($B5,'Form Responses 1'!$B$2:$S$771,16,FALSE)</f>
        <v>0</v>
      </c>
      <c r="T5" s="1">
        <f>VLOOKUP($B5,'Form Responses 1'!$B$2:$S$771,17,FALSE)</f>
        <v>0</v>
      </c>
      <c r="U5" s="1">
        <f>VLOOKUP($B5,'Form Responses 1'!$B$2:$S$771,18,FALSE)</f>
        <v>0</v>
      </c>
      <c r="V5" s="1">
        <f>VLOOKUP($B5,'Form Responses 1'!$B$2:$U$771,19,FALSE)</f>
        <v>28</v>
      </c>
      <c r="W5" s="1">
        <f>VLOOKUP($B5,'Form Responses 1'!$B$2:$U$771,20,FALSE)</f>
        <v>20</v>
      </c>
      <c r="X5" s="16">
        <f>COUNTIF('Form Responses 1'!$B$2:$B$763,$B5)</f>
        <v>1</v>
      </c>
      <c r="Y5" s="16" t="str">
        <f t="shared" si="0"/>
        <v>SAMA</v>
      </c>
      <c r="Z5" s="16" t="str">
        <f t="shared" si="1"/>
        <v>SAMA</v>
      </c>
      <c r="AA5" s="16" t="str">
        <f t="shared" si="2"/>
        <v>SAMA</v>
      </c>
    </row>
    <row r="6" spans="1:27" ht="15.75" customHeight="1" x14ac:dyDescent="0.25">
      <c r="A6" s="13" t="s">
        <v>187</v>
      </c>
      <c r="B6" s="14">
        <v>20534072</v>
      </c>
      <c r="C6" s="13" t="s">
        <v>22</v>
      </c>
      <c r="D6" s="13" t="s">
        <v>400</v>
      </c>
      <c r="E6" s="13" t="s">
        <v>401</v>
      </c>
      <c r="F6" s="13" t="s">
        <v>402</v>
      </c>
      <c r="G6" s="15">
        <v>167</v>
      </c>
      <c r="I6" s="9">
        <f>VLOOKUP($B6,'Form Responses 1'!$B$2:$S$771,6,FALSE)</f>
        <v>167</v>
      </c>
      <c r="J6" s="9">
        <f>VLOOKUP($B6,'Form Responses 1'!$B$2:$S$771,7,FALSE)</f>
        <v>81</v>
      </c>
      <c r="K6" s="9">
        <f>VLOOKUP($B6,'Form Responses 1'!$B$2:$S$771,8,FALSE)</f>
        <v>86</v>
      </c>
      <c r="L6" s="10">
        <f>VLOOKUP($B6,'Form Responses 1'!$B$2:$S$771,9,FALSE)</f>
        <v>69</v>
      </c>
      <c r="M6" s="10">
        <f>VLOOKUP($B6,'Form Responses 1'!$B$2:$S$771,10,FALSE)</f>
        <v>1</v>
      </c>
      <c r="N6" s="10">
        <f>VLOOKUP($B6,'Form Responses 1'!$B$2:$S$771,11,FALSE)</f>
        <v>68</v>
      </c>
      <c r="O6" s="10">
        <f>VLOOKUP($B6,'Form Responses 1'!$B$2:$S$771,12,FALSE)</f>
        <v>0</v>
      </c>
      <c r="P6" s="11">
        <f>VLOOKUP($B6,'Form Responses 1'!$B$2:$S$771,13,FALSE)</f>
        <v>98</v>
      </c>
      <c r="Q6" s="11">
        <f>VLOOKUP($B6,'Form Responses 1'!$B$2:$S$771,14,FALSE)</f>
        <v>3</v>
      </c>
      <c r="R6" s="11">
        <f>VLOOKUP($B6,'Form Responses 1'!$B$2:$S$771,15,FALSE)</f>
        <v>94</v>
      </c>
      <c r="S6" s="11">
        <f>VLOOKUP($B6,'Form Responses 1'!$B$2:$S$771,16,FALSE)</f>
        <v>1</v>
      </c>
      <c r="T6" s="1">
        <f>VLOOKUP($B6,'Form Responses 1'!$B$2:$S$771,17,FALSE)</f>
        <v>0</v>
      </c>
      <c r="U6" s="1">
        <f>VLOOKUP($B6,'Form Responses 1'!$B$2:$S$771,18,FALSE)</f>
        <v>0</v>
      </c>
      <c r="V6" s="1">
        <f>VLOOKUP($B6,'Form Responses 1'!$B$2:$U$771,19,FALSE)</f>
        <v>28</v>
      </c>
      <c r="W6" s="1">
        <f>VLOOKUP($B6,'Form Responses 1'!$B$2:$U$771,20,FALSE)</f>
        <v>28</v>
      </c>
      <c r="X6" s="16">
        <f>COUNTIF('Form Responses 1'!$B$2:$B$763,$B6)</f>
        <v>1</v>
      </c>
      <c r="Y6" s="16" t="str">
        <f t="shared" si="0"/>
        <v>SAMA</v>
      </c>
      <c r="Z6" s="16" t="str">
        <f t="shared" si="1"/>
        <v>SAMA</v>
      </c>
      <c r="AA6" s="16" t="str">
        <f t="shared" si="2"/>
        <v>SAMA</v>
      </c>
    </row>
    <row r="7" spans="1:27" ht="15.75" customHeight="1" x14ac:dyDescent="0.25">
      <c r="A7" s="13" t="s">
        <v>178</v>
      </c>
      <c r="B7" s="14">
        <v>20540191</v>
      </c>
      <c r="C7" s="13" t="s">
        <v>22</v>
      </c>
      <c r="D7" s="13" t="s">
        <v>400</v>
      </c>
      <c r="E7" s="13" t="s">
        <v>403</v>
      </c>
      <c r="F7" s="13" t="s">
        <v>404</v>
      </c>
      <c r="G7" s="15">
        <v>192</v>
      </c>
      <c r="I7" s="9">
        <f>VLOOKUP($B7,'Form Responses 1'!$B$2:$S$771,6,FALSE)</f>
        <v>192</v>
      </c>
      <c r="J7" s="9">
        <f>VLOOKUP($B7,'Form Responses 1'!$B$2:$S$771,7,FALSE)</f>
        <v>95</v>
      </c>
      <c r="K7" s="9">
        <f>VLOOKUP($B7,'Form Responses 1'!$B$2:$S$771,8,FALSE)</f>
        <v>97</v>
      </c>
      <c r="L7" s="10">
        <f>VLOOKUP($B7,'Form Responses 1'!$B$2:$S$771,9,FALSE)</f>
        <v>187</v>
      </c>
      <c r="M7" s="10">
        <f>VLOOKUP($B7,'Form Responses 1'!$B$2:$S$771,10,FALSE)</f>
        <v>3</v>
      </c>
      <c r="N7" s="10">
        <f>VLOOKUP($B7,'Form Responses 1'!$B$2:$S$771,11,FALSE)</f>
        <v>184</v>
      </c>
      <c r="O7" s="10">
        <f>VLOOKUP($B7,'Form Responses 1'!$B$2:$S$771,12,FALSE)</f>
        <v>0</v>
      </c>
      <c r="P7" s="11">
        <f>VLOOKUP($B7,'Form Responses 1'!$B$2:$S$771,13,FALSE)</f>
        <v>5</v>
      </c>
      <c r="Q7" s="11">
        <f>VLOOKUP($B7,'Form Responses 1'!$B$2:$S$771,14,FALSE)</f>
        <v>0</v>
      </c>
      <c r="R7" s="11">
        <f>VLOOKUP($B7,'Form Responses 1'!$B$2:$S$771,15,FALSE)</f>
        <v>5</v>
      </c>
      <c r="S7" s="11">
        <f>VLOOKUP($B7,'Form Responses 1'!$B$2:$S$771,16,FALSE)</f>
        <v>0</v>
      </c>
      <c r="T7" s="1">
        <f>VLOOKUP($B7,'Form Responses 1'!$B$2:$S$771,17,FALSE)</f>
        <v>0</v>
      </c>
      <c r="U7" s="1">
        <f>VLOOKUP($B7,'Form Responses 1'!$B$2:$S$771,18,FALSE)</f>
        <v>0</v>
      </c>
      <c r="V7" s="1">
        <f>VLOOKUP($B7,'Form Responses 1'!$B$2:$U$771,19,FALSE)</f>
        <v>28</v>
      </c>
      <c r="W7" s="1">
        <f>VLOOKUP($B7,'Form Responses 1'!$B$2:$U$771,20,FALSE)</f>
        <v>27</v>
      </c>
      <c r="X7" s="16">
        <f>COUNTIF('Form Responses 1'!$B$2:$B$763,$B7)</f>
        <v>1</v>
      </c>
      <c r="Y7" s="16" t="str">
        <f t="shared" si="0"/>
        <v>SAMA</v>
      </c>
      <c r="Z7" s="16" t="str">
        <f t="shared" si="1"/>
        <v>SAMA</v>
      </c>
      <c r="AA7" s="16" t="str">
        <f t="shared" si="2"/>
        <v>SAMA</v>
      </c>
    </row>
    <row r="8" spans="1:27" ht="15.75" customHeight="1" x14ac:dyDescent="0.25">
      <c r="A8" s="13" t="s">
        <v>208</v>
      </c>
      <c r="B8" s="14">
        <v>20539437</v>
      </c>
      <c r="C8" s="13" t="s">
        <v>22</v>
      </c>
      <c r="D8" s="13" t="s">
        <v>400</v>
      </c>
      <c r="E8" s="13" t="s">
        <v>403</v>
      </c>
      <c r="F8" s="13" t="s">
        <v>404</v>
      </c>
      <c r="G8" s="15">
        <v>348</v>
      </c>
      <c r="I8" s="9">
        <f>VLOOKUP($B8,'Form Responses 1'!$B$2:$S$771,6,FALSE)</f>
        <v>361</v>
      </c>
      <c r="J8" s="9">
        <f>VLOOKUP($B8,'Form Responses 1'!$B$2:$S$771,7,FALSE)</f>
        <v>185</v>
      </c>
      <c r="K8" s="9">
        <f>VLOOKUP($B8,'Form Responses 1'!$B$2:$S$771,8,FALSE)</f>
        <v>176</v>
      </c>
      <c r="L8" s="10">
        <f>VLOOKUP($B8,'Form Responses 1'!$B$2:$S$771,9,FALSE)</f>
        <v>340</v>
      </c>
      <c r="M8" s="10">
        <f>VLOOKUP($B8,'Form Responses 1'!$B$2:$S$771,10,FALSE)</f>
        <v>3</v>
      </c>
      <c r="N8" s="10">
        <f>VLOOKUP($B8,'Form Responses 1'!$B$2:$S$771,11,FALSE)</f>
        <v>332</v>
      </c>
      <c r="O8" s="10">
        <f>VLOOKUP($B8,'Form Responses 1'!$B$2:$S$771,12,FALSE)</f>
        <v>5</v>
      </c>
      <c r="P8" s="11">
        <f>VLOOKUP($B8,'Form Responses 1'!$B$2:$S$771,13,FALSE)</f>
        <v>21</v>
      </c>
      <c r="Q8" s="11">
        <f>VLOOKUP($B8,'Form Responses 1'!$B$2:$S$771,14,FALSE)</f>
        <v>1</v>
      </c>
      <c r="R8" s="11">
        <f>VLOOKUP($B8,'Form Responses 1'!$B$2:$S$771,15,FALSE)</f>
        <v>20</v>
      </c>
      <c r="S8" s="11">
        <f>VLOOKUP($B8,'Form Responses 1'!$B$2:$S$771,16,FALSE)</f>
        <v>0</v>
      </c>
      <c r="T8" s="1">
        <f>VLOOKUP($B8,'Form Responses 1'!$B$2:$S$771,17,FALSE)</f>
        <v>0</v>
      </c>
      <c r="U8" s="1">
        <f>VLOOKUP($B8,'Form Responses 1'!$B$2:$S$771,18,FALSE)</f>
        <v>0</v>
      </c>
      <c r="V8" s="1">
        <f>VLOOKUP($B8,'Form Responses 1'!$B$2:$U$771,19,FALSE)</f>
        <v>55</v>
      </c>
      <c r="W8" s="1">
        <f>VLOOKUP($B8,'Form Responses 1'!$B$2:$U$771,20,FALSE)</f>
        <v>54</v>
      </c>
      <c r="X8" s="16">
        <f>COUNTIF('Form Responses 1'!$B$2:$B$763,$B8)</f>
        <v>1</v>
      </c>
      <c r="Y8" s="16" t="str">
        <f t="shared" si="0"/>
        <v>SAMA</v>
      </c>
      <c r="Z8" s="16" t="str">
        <f t="shared" si="1"/>
        <v>SAMA</v>
      </c>
      <c r="AA8" s="16" t="str">
        <f t="shared" si="2"/>
        <v>SAMA</v>
      </c>
    </row>
    <row r="9" spans="1:27" ht="15.75" customHeight="1" x14ac:dyDescent="0.25">
      <c r="A9" s="13" t="s">
        <v>405</v>
      </c>
      <c r="B9" s="14">
        <v>20534059</v>
      </c>
      <c r="C9" s="13" t="s">
        <v>22</v>
      </c>
      <c r="D9" s="13" t="s">
        <v>400</v>
      </c>
      <c r="E9" s="13" t="s">
        <v>406</v>
      </c>
      <c r="F9" s="13" t="s">
        <v>407</v>
      </c>
      <c r="G9" s="15">
        <v>505</v>
      </c>
      <c r="I9" s="9">
        <f>VLOOKUP($B9,'Form Responses 1'!$B$2:$S$771,6,FALSE)</f>
        <v>505</v>
      </c>
      <c r="J9" s="9">
        <f>VLOOKUP($B9,'Form Responses 1'!$B$2:$S$771,7,FALSE)</f>
        <v>266</v>
      </c>
      <c r="K9" s="9">
        <f>VLOOKUP($B9,'Form Responses 1'!$B$2:$S$771,8,FALSE)</f>
        <v>240</v>
      </c>
      <c r="L9" s="10">
        <f>VLOOKUP($B9,'Form Responses 1'!$B$2:$S$771,9,FALSE)</f>
        <v>430</v>
      </c>
      <c r="M9" s="10">
        <f>VLOOKUP($B9,'Form Responses 1'!$B$2:$S$771,10,FALSE)</f>
        <v>12</v>
      </c>
      <c r="N9" s="10">
        <f>VLOOKUP($B9,'Form Responses 1'!$B$2:$S$771,11,FALSE)</f>
        <v>414</v>
      </c>
      <c r="O9" s="10">
        <f>VLOOKUP($B9,'Form Responses 1'!$B$2:$S$771,12,FALSE)</f>
        <v>4</v>
      </c>
      <c r="P9" s="11">
        <f>VLOOKUP($B9,'Form Responses 1'!$B$2:$S$771,13,FALSE)</f>
        <v>75</v>
      </c>
      <c r="Q9" s="11">
        <f>VLOOKUP($B9,'Form Responses 1'!$B$2:$S$771,14,FALSE)</f>
        <v>2</v>
      </c>
      <c r="R9" s="11">
        <f>VLOOKUP($B9,'Form Responses 1'!$B$2:$S$771,15,FALSE)</f>
        <v>73</v>
      </c>
      <c r="S9" s="11">
        <f>VLOOKUP($B9,'Form Responses 1'!$B$2:$S$771,16,FALSE)</f>
        <v>0</v>
      </c>
      <c r="T9" s="1">
        <f>VLOOKUP($B9,'Form Responses 1'!$B$2:$S$771,17,FALSE)</f>
        <v>0</v>
      </c>
      <c r="U9" s="1">
        <f>VLOOKUP($B9,'Form Responses 1'!$B$2:$S$771,18,FALSE)</f>
        <v>0</v>
      </c>
      <c r="V9" s="1">
        <f>VLOOKUP($B9,'Form Responses 1'!$B$2:$U$771,19,FALSE)</f>
        <v>86</v>
      </c>
      <c r="W9" s="1">
        <f>VLOOKUP($B9,'Form Responses 1'!$B$2:$U$771,20,FALSE)</f>
        <v>85</v>
      </c>
      <c r="X9" s="16">
        <f>COUNTIF('Form Responses 1'!$B$2:$B$763,$B9)</f>
        <v>1</v>
      </c>
      <c r="Y9" s="16" t="str">
        <f t="shared" si="0"/>
        <v>SAMA</v>
      </c>
      <c r="Z9" s="16" t="str">
        <f t="shared" si="1"/>
        <v>SAMA</v>
      </c>
      <c r="AA9" s="16" t="str">
        <f t="shared" si="2"/>
        <v>SAMA</v>
      </c>
    </row>
    <row r="10" spans="1:27" ht="15.75" customHeight="1" x14ac:dyDescent="0.25">
      <c r="A10" s="13" t="s">
        <v>165</v>
      </c>
      <c r="B10" s="14">
        <v>20534058</v>
      </c>
      <c r="C10" s="13" t="s">
        <v>22</v>
      </c>
      <c r="D10" s="13" t="s">
        <v>400</v>
      </c>
      <c r="E10" s="13" t="s">
        <v>406</v>
      </c>
      <c r="F10" s="13" t="s">
        <v>407</v>
      </c>
      <c r="G10" s="15">
        <v>342</v>
      </c>
      <c r="I10" s="9">
        <f>VLOOKUP($B10,'Form Responses 1'!$B$2:$S$771,6,FALSE)</f>
        <v>342</v>
      </c>
      <c r="J10" s="9">
        <f>VLOOKUP($B10,'Form Responses 1'!$B$2:$S$771,7,FALSE)</f>
        <v>177</v>
      </c>
      <c r="K10" s="9">
        <f>VLOOKUP($B10,'Form Responses 1'!$B$2:$S$771,8,FALSE)</f>
        <v>165</v>
      </c>
      <c r="L10" s="10">
        <f>VLOOKUP($B10,'Form Responses 1'!$B$2:$S$771,9,FALSE)</f>
        <v>290</v>
      </c>
      <c r="M10" s="10">
        <f>VLOOKUP($B10,'Form Responses 1'!$B$2:$S$771,10,FALSE)</f>
        <v>12</v>
      </c>
      <c r="N10" s="10">
        <f>VLOOKUP($B10,'Form Responses 1'!$B$2:$S$771,11,FALSE)</f>
        <v>238</v>
      </c>
      <c r="O10" s="10">
        <f>VLOOKUP($B10,'Form Responses 1'!$B$2:$S$771,12,FALSE)</f>
        <v>40</v>
      </c>
      <c r="P10" s="11">
        <f>VLOOKUP($B10,'Form Responses 1'!$B$2:$S$771,13,FALSE)</f>
        <v>52</v>
      </c>
      <c r="Q10" s="11">
        <f>VLOOKUP($B10,'Form Responses 1'!$B$2:$S$771,14,FALSE)</f>
        <v>4</v>
      </c>
      <c r="R10" s="11">
        <f>VLOOKUP($B10,'Form Responses 1'!$B$2:$S$771,15,FALSE)</f>
        <v>45</v>
      </c>
      <c r="S10" s="11">
        <f>VLOOKUP($B10,'Form Responses 1'!$B$2:$S$771,16,FALSE)</f>
        <v>3</v>
      </c>
      <c r="T10" s="1">
        <f>VLOOKUP($B10,'Form Responses 1'!$B$2:$S$771,17,FALSE)</f>
        <v>0</v>
      </c>
      <c r="U10" s="1">
        <f>VLOOKUP($B10,'Form Responses 1'!$B$2:$S$771,18,FALSE)</f>
        <v>0</v>
      </c>
      <c r="V10" s="1">
        <f>VLOOKUP($B10,'Form Responses 1'!$B$2:$U$771,19,FALSE)</f>
        <v>55</v>
      </c>
      <c r="W10" s="1">
        <f>VLOOKUP($B10,'Form Responses 1'!$B$2:$U$771,20,FALSE)</f>
        <v>52</v>
      </c>
      <c r="X10" s="16">
        <f>COUNTIF('Form Responses 1'!$B$2:$B$763,$B10)</f>
        <v>1</v>
      </c>
      <c r="Y10" s="16" t="str">
        <f t="shared" si="0"/>
        <v>SAMA</v>
      </c>
      <c r="Z10" s="16" t="str">
        <f t="shared" si="1"/>
        <v>SAMA</v>
      </c>
      <c r="AA10" s="16" t="str">
        <f t="shared" si="2"/>
        <v>SAMA</v>
      </c>
    </row>
    <row r="11" spans="1:27" ht="15.75" customHeight="1" x14ac:dyDescent="0.25">
      <c r="A11" s="13" t="s">
        <v>190</v>
      </c>
      <c r="B11" s="14">
        <v>20539438</v>
      </c>
      <c r="C11" s="13" t="s">
        <v>22</v>
      </c>
      <c r="D11" s="13" t="s">
        <v>400</v>
      </c>
      <c r="E11" s="13" t="s">
        <v>408</v>
      </c>
      <c r="F11" s="13" t="s">
        <v>402</v>
      </c>
      <c r="G11" s="15">
        <v>273</v>
      </c>
      <c r="I11" s="9">
        <f>VLOOKUP($B11,'Form Responses 1'!$B$2:$S$771,6,FALSE)</f>
        <v>273</v>
      </c>
      <c r="J11" s="9">
        <f>VLOOKUP($B11,'Form Responses 1'!$B$2:$S$771,7,FALSE)</f>
        <v>144</v>
      </c>
      <c r="K11" s="9">
        <f>VLOOKUP($B11,'Form Responses 1'!$B$2:$S$771,8,FALSE)</f>
        <v>129</v>
      </c>
      <c r="L11" s="10">
        <f>VLOOKUP($B11,'Form Responses 1'!$B$2:$S$771,9,FALSE)</f>
        <v>243</v>
      </c>
      <c r="M11" s="10">
        <f>VLOOKUP($B11,'Form Responses 1'!$B$2:$S$771,10,FALSE)</f>
        <v>4</v>
      </c>
      <c r="N11" s="10">
        <f>VLOOKUP($B11,'Form Responses 1'!$B$2:$S$771,11,FALSE)</f>
        <v>234</v>
      </c>
      <c r="O11" s="10">
        <f>VLOOKUP($B11,'Form Responses 1'!$B$2:$S$771,12,FALSE)</f>
        <v>5</v>
      </c>
      <c r="P11" s="11">
        <f>VLOOKUP($B11,'Form Responses 1'!$B$2:$S$771,13,FALSE)</f>
        <v>30</v>
      </c>
      <c r="Q11" s="11">
        <f>VLOOKUP($B11,'Form Responses 1'!$B$2:$S$771,14,FALSE)</f>
        <v>0</v>
      </c>
      <c r="R11" s="11">
        <f>VLOOKUP($B11,'Form Responses 1'!$B$2:$S$771,15,FALSE)</f>
        <v>27</v>
      </c>
      <c r="S11" s="11">
        <f>VLOOKUP($B11,'Form Responses 1'!$B$2:$S$771,16,FALSE)</f>
        <v>3</v>
      </c>
      <c r="T11" s="1">
        <f>VLOOKUP($B11,'Form Responses 1'!$B$2:$S$771,17,FALSE)</f>
        <v>0</v>
      </c>
      <c r="U11" s="1">
        <f>VLOOKUP($B11,'Form Responses 1'!$B$2:$S$771,18,FALSE)</f>
        <v>0</v>
      </c>
      <c r="V11" s="1">
        <f>VLOOKUP($B11,'Form Responses 1'!$B$2:$U$771,19,FALSE)</f>
        <v>36</v>
      </c>
      <c r="W11" s="1">
        <f>VLOOKUP($B11,'Form Responses 1'!$B$2:$U$771,20,FALSE)</f>
        <v>33</v>
      </c>
      <c r="X11" s="16">
        <f>COUNTIF('Form Responses 1'!$B$2:$B$763,$B11)</f>
        <v>1</v>
      </c>
      <c r="Y11" s="16" t="str">
        <f t="shared" si="0"/>
        <v>SAMA</v>
      </c>
      <c r="Z11" s="16" t="str">
        <f t="shared" si="1"/>
        <v>SAMA</v>
      </c>
      <c r="AA11" s="16" t="str">
        <f t="shared" si="2"/>
        <v>SAMA</v>
      </c>
    </row>
    <row r="12" spans="1:27" ht="15.75" customHeight="1" x14ac:dyDescent="0.25">
      <c r="A12" s="13" t="s">
        <v>143</v>
      </c>
      <c r="B12" s="14">
        <v>20534045</v>
      </c>
      <c r="C12" s="13" t="s">
        <v>22</v>
      </c>
      <c r="D12" s="13" t="s">
        <v>400</v>
      </c>
      <c r="E12" s="13" t="s">
        <v>408</v>
      </c>
      <c r="F12" s="13" t="s">
        <v>402</v>
      </c>
      <c r="G12" s="15">
        <v>122</v>
      </c>
      <c r="I12" s="9">
        <f>VLOOKUP($B12,'Form Responses 1'!$B$2:$S$771,6,FALSE)</f>
        <v>122</v>
      </c>
      <c r="J12" s="9">
        <f>VLOOKUP($B12,'Form Responses 1'!$B$2:$S$771,7,FALSE)</f>
        <v>57</v>
      </c>
      <c r="K12" s="9">
        <f>VLOOKUP($B12,'Form Responses 1'!$B$2:$S$771,8,FALSE)</f>
        <v>65</v>
      </c>
      <c r="L12" s="10">
        <f>VLOOKUP($B12,'Form Responses 1'!$B$2:$S$771,9,FALSE)</f>
        <v>97</v>
      </c>
      <c r="M12" s="10">
        <f>VLOOKUP($B12,'Form Responses 1'!$B$2:$S$771,10,FALSE)</f>
        <v>4</v>
      </c>
      <c r="N12" s="10">
        <f>VLOOKUP($B12,'Form Responses 1'!$B$2:$S$771,11,FALSE)</f>
        <v>92</v>
      </c>
      <c r="O12" s="10">
        <f>VLOOKUP($B12,'Form Responses 1'!$B$2:$S$771,12,FALSE)</f>
        <v>1</v>
      </c>
      <c r="P12" s="11">
        <f>VLOOKUP($B12,'Form Responses 1'!$B$2:$S$771,13,FALSE)</f>
        <v>25</v>
      </c>
      <c r="Q12" s="11">
        <f>VLOOKUP($B12,'Form Responses 1'!$B$2:$S$771,14,FALSE)</f>
        <v>1</v>
      </c>
      <c r="R12" s="11">
        <f>VLOOKUP($B12,'Form Responses 1'!$B$2:$S$771,15,FALSE)</f>
        <v>24</v>
      </c>
      <c r="S12" s="11">
        <f>VLOOKUP($B12,'Form Responses 1'!$B$2:$S$771,16,FALSE)</f>
        <v>0</v>
      </c>
      <c r="T12" s="1">
        <f>VLOOKUP($B12,'Form Responses 1'!$B$2:$S$771,17,FALSE)</f>
        <v>0</v>
      </c>
      <c r="U12" s="1">
        <f>VLOOKUP($B12,'Form Responses 1'!$B$2:$S$771,18,FALSE)</f>
        <v>0</v>
      </c>
      <c r="V12" s="1">
        <f>VLOOKUP($B12,'Form Responses 1'!$B$2:$U$771,19,FALSE)</f>
        <v>15</v>
      </c>
      <c r="W12" s="1">
        <f>VLOOKUP($B12,'Form Responses 1'!$B$2:$U$771,20,FALSE)</f>
        <v>15</v>
      </c>
      <c r="X12" s="16">
        <f>COUNTIF('Form Responses 1'!$B$2:$B$763,$B12)</f>
        <v>1</v>
      </c>
      <c r="Y12" s="16" t="str">
        <f t="shared" si="0"/>
        <v>SAMA</v>
      </c>
      <c r="Z12" s="16" t="str">
        <f t="shared" si="1"/>
        <v>SAMA</v>
      </c>
      <c r="AA12" s="16" t="str">
        <f t="shared" si="2"/>
        <v>SAMA</v>
      </c>
    </row>
    <row r="13" spans="1:27" ht="15.75" customHeight="1" x14ac:dyDescent="0.25">
      <c r="A13" s="13" t="s">
        <v>409</v>
      </c>
      <c r="B13" s="14">
        <v>20534046</v>
      </c>
      <c r="C13" s="13" t="s">
        <v>22</v>
      </c>
      <c r="D13" s="13" t="s">
        <v>400</v>
      </c>
      <c r="E13" s="13" t="s">
        <v>410</v>
      </c>
      <c r="F13" s="13" t="s">
        <v>407</v>
      </c>
      <c r="G13" s="15">
        <v>167</v>
      </c>
      <c r="I13" s="9">
        <f>VLOOKUP($B13,'Form Responses 1'!$B$2:$S$771,6,FALSE)</f>
        <v>169</v>
      </c>
      <c r="J13" s="9">
        <f>VLOOKUP($B13,'Form Responses 1'!$B$2:$S$771,7,FALSE)</f>
        <v>86</v>
      </c>
      <c r="K13" s="9">
        <f>VLOOKUP($B13,'Form Responses 1'!$B$2:$S$771,8,FALSE)</f>
        <v>83</v>
      </c>
      <c r="L13" s="10">
        <f>VLOOKUP($B13,'Form Responses 1'!$B$2:$S$771,9,FALSE)</f>
        <v>151</v>
      </c>
      <c r="M13" s="10">
        <f>VLOOKUP($B13,'Form Responses 1'!$B$2:$S$771,10,FALSE)</f>
        <v>14</v>
      </c>
      <c r="N13" s="10">
        <f>VLOOKUP($B13,'Form Responses 1'!$B$2:$S$771,11,FALSE)</f>
        <v>136</v>
      </c>
      <c r="O13" s="10">
        <f>VLOOKUP($B13,'Form Responses 1'!$B$2:$S$771,12,FALSE)</f>
        <v>1</v>
      </c>
      <c r="P13" s="11">
        <f>VLOOKUP($B13,'Form Responses 1'!$B$2:$S$771,13,FALSE)</f>
        <v>18</v>
      </c>
      <c r="Q13" s="11">
        <f>VLOOKUP($B13,'Form Responses 1'!$B$2:$S$771,14,FALSE)</f>
        <v>1</v>
      </c>
      <c r="R13" s="11">
        <f>VLOOKUP($B13,'Form Responses 1'!$B$2:$S$771,15,FALSE)</f>
        <v>17</v>
      </c>
      <c r="S13" s="11">
        <f>VLOOKUP($B13,'Form Responses 1'!$B$2:$S$771,16,FALSE)</f>
        <v>0</v>
      </c>
      <c r="T13" s="1">
        <f>VLOOKUP($B13,'Form Responses 1'!$B$2:$S$771,17,FALSE)</f>
        <v>0</v>
      </c>
      <c r="U13" s="1">
        <f>VLOOKUP($B13,'Form Responses 1'!$B$2:$S$771,18,FALSE)</f>
        <v>0</v>
      </c>
      <c r="V13" s="1">
        <f>VLOOKUP($B13,'Form Responses 1'!$B$2:$U$771,19,FALSE)</f>
        <v>27</v>
      </c>
      <c r="W13" s="1">
        <f>VLOOKUP($B13,'Form Responses 1'!$B$2:$U$771,20,FALSE)</f>
        <v>27</v>
      </c>
      <c r="X13" s="16">
        <f>COUNTIF('Form Responses 1'!$B$2:$B$763,$B13)</f>
        <v>1</v>
      </c>
      <c r="Y13" s="16" t="str">
        <f t="shared" si="0"/>
        <v>SAMA</v>
      </c>
      <c r="Z13" s="16" t="str">
        <f t="shared" si="1"/>
        <v>SAMA</v>
      </c>
      <c r="AA13" s="16" t="str">
        <f t="shared" si="2"/>
        <v>SAMA</v>
      </c>
    </row>
    <row r="14" spans="1:27" ht="15.75" customHeight="1" x14ac:dyDescent="0.25">
      <c r="A14" s="13" t="s">
        <v>369</v>
      </c>
      <c r="B14" s="14">
        <v>20534047</v>
      </c>
      <c r="C14" s="13" t="s">
        <v>22</v>
      </c>
      <c r="D14" s="13" t="s">
        <v>400</v>
      </c>
      <c r="E14" s="13" t="s">
        <v>410</v>
      </c>
      <c r="F14" s="13" t="s">
        <v>407</v>
      </c>
      <c r="G14" s="15">
        <v>277</v>
      </c>
      <c r="I14" s="9">
        <f>VLOOKUP($B14,'Form Responses 1'!$B$2:$S$771,6,FALSE)</f>
        <v>275</v>
      </c>
      <c r="J14" s="9">
        <f>VLOOKUP($B14,'Form Responses 1'!$B$2:$S$771,7,FALSE)</f>
        <v>145</v>
      </c>
      <c r="K14" s="9">
        <f>VLOOKUP($B14,'Form Responses 1'!$B$2:$S$771,8,FALSE)</f>
        <v>130</v>
      </c>
      <c r="L14" s="10">
        <f>VLOOKUP($B14,'Form Responses 1'!$B$2:$S$771,9,FALSE)</f>
        <v>186</v>
      </c>
      <c r="M14" s="10">
        <f>VLOOKUP($B14,'Form Responses 1'!$B$2:$S$771,10,FALSE)</f>
        <v>1</v>
      </c>
      <c r="N14" s="10">
        <f>VLOOKUP($B14,'Form Responses 1'!$B$2:$S$771,11,FALSE)</f>
        <v>184</v>
      </c>
      <c r="O14" s="10">
        <f>VLOOKUP($B14,'Form Responses 1'!$B$2:$S$771,12,FALSE)</f>
        <v>1</v>
      </c>
      <c r="P14" s="11">
        <f>VLOOKUP($B14,'Form Responses 1'!$B$2:$S$771,13,FALSE)</f>
        <v>89</v>
      </c>
      <c r="Q14" s="11">
        <f>VLOOKUP($B14,'Form Responses 1'!$B$2:$S$771,14,FALSE)</f>
        <v>0</v>
      </c>
      <c r="R14" s="11">
        <f>VLOOKUP($B14,'Form Responses 1'!$B$2:$S$771,15,FALSE)</f>
        <v>89</v>
      </c>
      <c r="S14" s="11">
        <f>VLOOKUP($B14,'Form Responses 1'!$B$2:$S$771,16,FALSE)</f>
        <v>0</v>
      </c>
      <c r="T14" s="1">
        <f>VLOOKUP($B14,'Form Responses 1'!$B$2:$S$771,17,FALSE)</f>
        <v>0</v>
      </c>
      <c r="U14" s="1">
        <f>VLOOKUP($B14,'Form Responses 1'!$B$2:$S$771,18,FALSE)</f>
        <v>0</v>
      </c>
      <c r="V14" s="1">
        <f>VLOOKUP($B14,'Form Responses 1'!$B$2:$U$771,19,FALSE)</f>
        <v>56</v>
      </c>
      <c r="W14" s="1">
        <f>VLOOKUP($B14,'Form Responses 1'!$B$2:$U$771,20,FALSE)</f>
        <v>56</v>
      </c>
      <c r="X14" s="16">
        <f>COUNTIF('Form Responses 1'!$B$2:$B$763,$B14)</f>
        <v>1</v>
      </c>
      <c r="Y14" s="16" t="str">
        <f t="shared" si="0"/>
        <v>SAMA</v>
      </c>
      <c r="Z14" s="16" t="str">
        <f t="shared" si="1"/>
        <v>SAMA</v>
      </c>
      <c r="AA14" s="16" t="str">
        <f t="shared" si="2"/>
        <v>SAMA</v>
      </c>
    </row>
    <row r="15" spans="1:27" ht="15.75" customHeight="1" x14ac:dyDescent="0.25">
      <c r="A15" s="13" t="s">
        <v>411</v>
      </c>
      <c r="B15" s="14">
        <v>20534048</v>
      </c>
      <c r="C15" s="13" t="s">
        <v>22</v>
      </c>
      <c r="D15" s="13" t="s">
        <v>400</v>
      </c>
      <c r="E15" s="13" t="s">
        <v>410</v>
      </c>
      <c r="F15" s="13" t="s">
        <v>407</v>
      </c>
      <c r="G15" s="15">
        <v>233</v>
      </c>
      <c r="I15" s="9">
        <f>VLOOKUP($B15,'Form Responses 1'!$B$2:$S$771,6,FALSE)</f>
        <v>233</v>
      </c>
      <c r="J15" s="9">
        <f>VLOOKUP($B15,'Form Responses 1'!$B$2:$S$771,7,FALSE)</f>
        <v>126</v>
      </c>
      <c r="K15" s="9">
        <f>VLOOKUP($B15,'Form Responses 1'!$B$2:$S$771,8,FALSE)</f>
        <v>107</v>
      </c>
      <c r="L15" s="10">
        <f>VLOOKUP($B15,'Form Responses 1'!$B$2:$S$771,9,FALSE)</f>
        <v>211</v>
      </c>
      <c r="M15" s="10">
        <f>VLOOKUP($B15,'Form Responses 1'!$B$2:$S$771,10,FALSE)</f>
        <v>9</v>
      </c>
      <c r="N15" s="10">
        <f>VLOOKUP($B15,'Form Responses 1'!$B$2:$S$771,11,FALSE)</f>
        <v>200</v>
      </c>
      <c r="O15" s="10">
        <f>VLOOKUP($B15,'Form Responses 1'!$B$2:$S$771,12,FALSE)</f>
        <v>2</v>
      </c>
      <c r="P15" s="11">
        <f>VLOOKUP($B15,'Form Responses 1'!$B$2:$S$771,13,FALSE)</f>
        <v>22</v>
      </c>
      <c r="Q15" s="11">
        <f>VLOOKUP($B15,'Form Responses 1'!$B$2:$S$771,14,FALSE)</f>
        <v>0</v>
      </c>
      <c r="R15" s="11">
        <f>VLOOKUP($B15,'Form Responses 1'!$B$2:$S$771,15,FALSE)</f>
        <v>22</v>
      </c>
      <c r="S15" s="11">
        <f>VLOOKUP($B15,'Form Responses 1'!$B$2:$S$771,16,FALSE)</f>
        <v>0</v>
      </c>
      <c r="T15" s="1">
        <f>VLOOKUP($B15,'Form Responses 1'!$B$2:$S$771,17,FALSE)</f>
        <v>0</v>
      </c>
      <c r="U15" s="1">
        <f>VLOOKUP($B15,'Form Responses 1'!$B$2:$S$771,18,FALSE)</f>
        <v>0</v>
      </c>
      <c r="V15" s="1">
        <f>VLOOKUP($B15,'Form Responses 1'!$B$2:$U$771,19,FALSE)</f>
        <v>55</v>
      </c>
      <c r="W15" s="1">
        <f>VLOOKUP($B15,'Form Responses 1'!$B$2:$U$771,20,FALSE)</f>
        <v>55</v>
      </c>
      <c r="X15" s="16">
        <f>COUNTIF('Form Responses 1'!$B$2:$B$763,$B15)</f>
        <v>1</v>
      </c>
      <c r="Y15" s="16" t="str">
        <f t="shared" si="0"/>
        <v>SAMA</v>
      </c>
      <c r="Z15" s="16" t="str">
        <f t="shared" si="1"/>
        <v>SAMA</v>
      </c>
      <c r="AA15" s="16" t="str">
        <f t="shared" si="2"/>
        <v>SAMA</v>
      </c>
    </row>
    <row r="16" spans="1:27" ht="15.75" customHeight="1" x14ac:dyDescent="0.25">
      <c r="A16" s="13" t="s">
        <v>412</v>
      </c>
      <c r="B16" s="14">
        <v>20534049</v>
      </c>
      <c r="C16" s="13" t="s">
        <v>22</v>
      </c>
      <c r="D16" s="13" t="s">
        <v>400</v>
      </c>
      <c r="E16" s="13" t="s">
        <v>410</v>
      </c>
      <c r="F16" s="13" t="s">
        <v>407</v>
      </c>
      <c r="G16" s="15">
        <v>183</v>
      </c>
      <c r="I16" s="9">
        <f>VLOOKUP($B16,'Form Responses 1'!$B$2:$S$771,6,FALSE)</f>
        <v>186</v>
      </c>
      <c r="J16" s="9">
        <f>VLOOKUP($B16,'Form Responses 1'!$B$2:$S$771,7,FALSE)</f>
        <v>92</v>
      </c>
      <c r="K16" s="9">
        <f>VLOOKUP($B16,'Form Responses 1'!$B$2:$S$771,8,FALSE)</f>
        <v>94</v>
      </c>
      <c r="L16" s="10">
        <f>VLOOKUP($B16,'Form Responses 1'!$B$2:$S$771,9,FALSE)</f>
        <v>179</v>
      </c>
      <c r="M16" s="10">
        <f>VLOOKUP($B16,'Form Responses 1'!$B$2:$S$771,10,FALSE)</f>
        <v>0</v>
      </c>
      <c r="N16" s="10">
        <f>VLOOKUP($B16,'Form Responses 1'!$B$2:$S$771,11,FALSE)</f>
        <v>123</v>
      </c>
      <c r="O16" s="10">
        <f>VLOOKUP($B16,'Form Responses 1'!$B$2:$S$771,12,FALSE)</f>
        <v>56</v>
      </c>
      <c r="P16" s="11">
        <f>VLOOKUP($B16,'Form Responses 1'!$B$2:$S$771,13,FALSE)</f>
        <v>7</v>
      </c>
      <c r="Q16" s="11">
        <f>VLOOKUP($B16,'Form Responses 1'!$B$2:$S$771,14,FALSE)</f>
        <v>0</v>
      </c>
      <c r="R16" s="11">
        <f>VLOOKUP($B16,'Form Responses 1'!$B$2:$S$771,15,FALSE)</f>
        <v>7</v>
      </c>
      <c r="S16" s="11">
        <f>VLOOKUP($B16,'Form Responses 1'!$B$2:$S$771,16,FALSE)</f>
        <v>0</v>
      </c>
      <c r="T16" s="1">
        <f>VLOOKUP($B16,'Form Responses 1'!$B$2:$S$771,17,FALSE)</f>
        <v>0</v>
      </c>
      <c r="U16" s="1" t="str">
        <f>VLOOKUP($B16,'Form Responses 1'!$B$2:$S$771,18,FALSE)</f>
        <v>-</v>
      </c>
      <c r="V16" s="1">
        <f>VLOOKUP($B16,'Form Responses 1'!$B$2:$U$771,19,FALSE)</f>
        <v>46</v>
      </c>
      <c r="W16" s="1">
        <f>VLOOKUP($B16,'Form Responses 1'!$B$2:$U$771,20,FALSE)</f>
        <v>44</v>
      </c>
      <c r="X16" s="16">
        <f>COUNTIF('Form Responses 1'!$B$2:$B$763,$B16)</f>
        <v>1</v>
      </c>
      <c r="Y16" s="16" t="str">
        <f t="shared" si="0"/>
        <v>SAMA</v>
      </c>
      <c r="Z16" s="16" t="str">
        <f t="shared" si="1"/>
        <v>SAMA</v>
      </c>
      <c r="AA16" s="16" t="str">
        <f t="shared" si="2"/>
        <v>SAMA</v>
      </c>
    </row>
    <row r="17" spans="1:27" ht="15.75" customHeight="1" x14ac:dyDescent="0.25">
      <c r="A17" s="13" t="s">
        <v>113</v>
      </c>
      <c r="B17" s="14">
        <v>20534050</v>
      </c>
      <c r="C17" s="13" t="s">
        <v>22</v>
      </c>
      <c r="D17" s="13" t="s">
        <v>400</v>
      </c>
      <c r="E17" s="13" t="s">
        <v>410</v>
      </c>
      <c r="F17" s="13" t="s">
        <v>407</v>
      </c>
      <c r="G17" s="15">
        <v>178</v>
      </c>
      <c r="I17" s="9">
        <f>VLOOKUP($B17,'Form Responses 1'!$B$2:$S$771,6,FALSE)</f>
        <v>178</v>
      </c>
      <c r="J17" s="9">
        <f>VLOOKUP($B17,'Form Responses 1'!$B$2:$S$771,7,FALSE)</f>
        <v>91</v>
      </c>
      <c r="K17" s="9">
        <f>VLOOKUP($B17,'Form Responses 1'!$B$2:$S$771,8,FALSE)</f>
        <v>87</v>
      </c>
      <c r="L17" s="10">
        <f>VLOOKUP($B17,'Form Responses 1'!$B$2:$S$771,9,FALSE)</f>
        <v>115</v>
      </c>
      <c r="M17" s="10">
        <f>VLOOKUP($B17,'Form Responses 1'!$B$2:$S$771,10,FALSE)</f>
        <v>6</v>
      </c>
      <c r="N17" s="10">
        <f>VLOOKUP($B17,'Form Responses 1'!$B$2:$S$771,11,FALSE)</f>
        <v>69</v>
      </c>
      <c r="O17" s="10">
        <f>VLOOKUP($B17,'Form Responses 1'!$B$2:$S$771,12,FALSE)</f>
        <v>40</v>
      </c>
      <c r="P17" s="11">
        <f>VLOOKUP($B17,'Form Responses 1'!$B$2:$S$771,13,FALSE)</f>
        <v>63</v>
      </c>
      <c r="Q17" s="11">
        <f>VLOOKUP($B17,'Form Responses 1'!$B$2:$S$771,14,FALSE)</f>
        <v>3</v>
      </c>
      <c r="R17" s="11">
        <f>VLOOKUP($B17,'Form Responses 1'!$B$2:$S$771,15,FALSE)</f>
        <v>45</v>
      </c>
      <c r="S17" s="11">
        <f>VLOOKUP($B17,'Form Responses 1'!$B$2:$S$771,16,FALSE)</f>
        <v>15</v>
      </c>
      <c r="T17" s="1">
        <f>VLOOKUP($B17,'Form Responses 1'!$B$2:$S$771,17,FALSE)</f>
        <v>0</v>
      </c>
      <c r="U17" s="1">
        <f>VLOOKUP($B17,'Form Responses 1'!$B$2:$S$771,18,FALSE)</f>
        <v>0</v>
      </c>
      <c r="V17" s="1">
        <f>VLOOKUP($B17,'Form Responses 1'!$B$2:$U$771,19,FALSE)</f>
        <v>29</v>
      </c>
      <c r="W17" s="1">
        <f>VLOOKUP($B17,'Form Responses 1'!$B$2:$U$771,20,FALSE)</f>
        <v>10</v>
      </c>
      <c r="X17" s="16">
        <f>COUNTIF('Form Responses 1'!$B$2:$B$763,$B17)</f>
        <v>1</v>
      </c>
      <c r="Y17" s="16" t="str">
        <f t="shared" si="0"/>
        <v>SAMA</v>
      </c>
      <c r="Z17" s="16" t="str">
        <f t="shared" si="1"/>
        <v>SAMA</v>
      </c>
      <c r="AA17" s="16" t="str">
        <f t="shared" si="2"/>
        <v>SAMA</v>
      </c>
    </row>
    <row r="18" spans="1:27" ht="15.75" customHeight="1" x14ac:dyDescent="0.25">
      <c r="A18" s="13" t="s">
        <v>413</v>
      </c>
      <c r="B18" s="14">
        <v>20534051</v>
      </c>
      <c r="C18" s="13" t="s">
        <v>22</v>
      </c>
      <c r="D18" s="13" t="s">
        <v>400</v>
      </c>
      <c r="E18" s="13" t="s">
        <v>414</v>
      </c>
      <c r="F18" s="13" t="s">
        <v>407</v>
      </c>
      <c r="G18" s="15">
        <v>488</v>
      </c>
      <c r="I18" s="9">
        <f>VLOOKUP($B18,'Form Responses 1'!$B$2:$S$771,6,FALSE)</f>
        <v>489</v>
      </c>
      <c r="J18" s="9">
        <f>VLOOKUP($B18,'Form Responses 1'!$B$2:$S$771,7,FALSE)</f>
        <v>243</v>
      </c>
      <c r="K18" s="9">
        <f>VLOOKUP($B18,'Form Responses 1'!$B$2:$S$771,8,FALSE)</f>
        <v>246</v>
      </c>
      <c r="L18" s="10">
        <f>VLOOKUP($B18,'Form Responses 1'!$B$2:$S$771,9,FALSE)</f>
        <v>433</v>
      </c>
      <c r="M18" s="10">
        <f>VLOOKUP($B18,'Form Responses 1'!$B$2:$S$771,10,FALSE)</f>
        <v>88</v>
      </c>
      <c r="N18" s="10">
        <f>VLOOKUP($B18,'Form Responses 1'!$B$2:$S$771,11,FALSE)</f>
        <v>300</v>
      </c>
      <c r="O18" s="10">
        <f>VLOOKUP($B18,'Form Responses 1'!$B$2:$S$771,12,FALSE)</f>
        <v>45</v>
      </c>
      <c r="P18" s="11">
        <f>VLOOKUP($B18,'Form Responses 1'!$B$2:$S$771,13,FALSE)</f>
        <v>56</v>
      </c>
      <c r="Q18" s="11">
        <f>VLOOKUP($B18,'Form Responses 1'!$B$2:$S$771,14,FALSE)</f>
        <v>12</v>
      </c>
      <c r="R18" s="11">
        <f>VLOOKUP($B18,'Form Responses 1'!$B$2:$S$771,15,FALSE)</f>
        <v>40</v>
      </c>
      <c r="S18" s="11">
        <f>VLOOKUP($B18,'Form Responses 1'!$B$2:$S$771,16,FALSE)</f>
        <v>4</v>
      </c>
      <c r="T18" s="1">
        <f>VLOOKUP($B18,'Form Responses 1'!$B$2:$S$771,17,FALSE)</f>
        <v>0</v>
      </c>
      <c r="U18" s="1" t="str">
        <f>VLOOKUP($B18,'Form Responses 1'!$B$2:$S$771,18,FALSE)</f>
        <v>-</v>
      </c>
      <c r="V18" s="1">
        <f>VLOOKUP($B18,'Form Responses 1'!$B$2:$U$771,19,FALSE)</f>
        <v>84</v>
      </c>
      <c r="W18" s="1">
        <f>VLOOKUP($B18,'Form Responses 1'!$B$2:$U$771,20,FALSE)</f>
        <v>84</v>
      </c>
      <c r="X18" s="16">
        <f>COUNTIF('Form Responses 1'!$B$2:$B$763,$B18)</f>
        <v>1</v>
      </c>
      <c r="Y18" s="16" t="str">
        <f t="shared" si="0"/>
        <v>SAMA</v>
      </c>
      <c r="Z18" s="16" t="str">
        <f t="shared" si="1"/>
        <v>SAMA</v>
      </c>
      <c r="AA18" s="16" t="str">
        <f t="shared" si="2"/>
        <v>SAMA</v>
      </c>
    </row>
    <row r="19" spans="1:27" ht="15.75" customHeight="1" x14ac:dyDescent="0.25">
      <c r="A19" s="13" t="s">
        <v>21</v>
      </c>
      <c r="B19" s="14">
        <v>20534054</v>
      </c>
      <c r="C19" s="13" t="s">
        <v>22</v>
      </c>
      <c r="D19" s="13" t="s">
        <v>400</v>
      </c>
      <c r="E19" s="13" t="s">
        <v>414</v>
      </c>
      <c r="F19" s="13" t="s">
        <v>407</v>
      </c>
      <c r="G19" s="15">
        <v>334</v>
      </c>
      <c r="I19" s="9">
        <f>VLOOKUP($B19,'Form Responses 1'!$B$2:$S$771,6,FALSE)</f>
        <v>333</v>
      </c>
      <c r="J19" s="9">
        <f>VLOOKUP($B19,'Form Responses 1'!$B$2:$S$771,7,FALSE)</f>
        <v>171</v>
      </c>
      <c r="K19" s="9">
        <f>VLOOKUP($B19,'Form Responses 1'!$B$2:$S$771,8,FALSE)</f>
        <v>162</v>
      </c>
      <c r="L19" s="10">
        <f>VLOOKUP($B19,'Form Responses 1'!$B$2:$S$771,9,FALSE)</f>
        <v>333</v>
      </c>
      <c r="M19" s="10">
        <f>VLOOKUP($B19,'Form Responses 1'!$B$2:$S$771,10,FALSE)</f>
        <v>0</v>
      </c>
      <c r="N19" s="10">
        <f>VLOOKUP($B19,'Form Responses 1'!$B$2:$S$771,11,FALSE)</f>
        <v>333</v>
      </c>
      <c r="O19" s="10">
        <f>VLOOKUP($B19,'Form Responses 1'!$B$2:$S$771,12,FALSE)</f>
        <v>0</v>
      </c>
      <c r="P19" s="11">
        <f>VLOOKUP($B19,'Form Responses 1'!$B$2:$S$771,13,FALSE)</f>
        <v>0</v>
      </c>
      <c r="Q19" s="11">
        <f>VLOOKUP($B19,'Form Responses 1'!$B$2:$S$771,14,FALSE)</f>
        <v>0</v>
      </c>
      <c r="R19" s="11">
        <f>VLOOKUP($B19,'Form Responses 1'!$B$2:$S$771,15,FALSE)</f>
        <v>0</v>
      </c>
      <c r="S19" s="11">
        <f>VLOOKUP($B19,'Form Responses 1'!$B$2:$S$771,16,FALSE)</f>
        <v>0</v>
      </c>
      <c r="T19" s="1">
        <f>VLOOKUP($B19,'Form Responses 1'!$B$2:$S$771,17,FALSE)</f>
        <v>0</v>
      </c>
      <c r="U19" s="1">
        <f>VLOOKUP($B19,'Form Responses 1'!$B$2:$S$771,18,FALSE)</f>
        <v>0</v>
      </c>
      <c r="V19" s="1">
        <f>VLOOKUP($B19,'Form Responses 1'!$B$2:$U$771,19,FALSE)</f>
        <v>56</v>
      </c>
      <c r="W19" s="1">
        <f>VLOOKUP($B19,'Form Responses 1'!$B$2:$U$771,20,FALSE)</f>
        <v>56</v>
      </c>
      <c r="X19" s="16">
        <f>COUNTIF('Form Responses 1'!$B$2:$B$763,$B19)</f>
        <v>1</v>
      </c>
      <c r="Y19" s="16" t="str">
        <f t="shared" si="0"/>
        <v>SAMA</v>
      </c>
      <c r="Z19" s="16" t="str">
        <f t="shared" si="1"/>
        <v>SAMA</v>
      </c>
      <c r="AA19" s="16" t="str">
        <f t="shared" si="2"/>
        <v>SAMA</v>
      </c>
    </row>
    <row r="20" spans="1:27" ht="15.75" customHeight="1" x14ac:dyDescent="0.25">
      <c r="A20" s="13" t="s">
        <v>218</v>
      </c>
      <c r="B20" s="14">
        <v>20534055</v>
      </c>
      <c r="C20" s="13" t="s">
        <v>22</v>
      </c>
      <c r="D20" s="13" t="s">
        <v>400</v>
      </c>
      <c r="E20" s="13" t="s">
        <v>414</v>
      </c>
      <c r="F20" s="13" t="s">
        <v>407</v>
      </c>
      <c r="G20" s="15">
        <v>327</v>
      </c>
      <c r="I20" s="9">
        <f>VLOOKUP($B20,'Form Responses 1'!$B$2:$S$771,6,FALSE)</f>
        <v>328</v>
      </c>
      <c r="J20" s="9">
        <f>VLOOKUP($B20,'Form Responses 1'!$B$2:$S$771,7,FALSE)</f>
        <v>188</v>
      </c>
      <c r="K20" s="9">
        <f>VLOOKUP($B20,'Form Responses 1'!$B$2:$S$771,8,FALSE)</f>
        <v>140</v>
      </c>
      <c r="L20" s="10">
        <f>VLOOKUP($B20,'Form Responses 1'!$B$2:$S$771,9,FALSE)</f>
        <v>320</v>
      </c>
      <c r="M20" s="10">
        <f>VLOOKUP($B20,'Form Responses 1'!$B$2:$S$771,10,FALSE)</f>
        <v>7</v>
      </c>
      <c r="N20" s="10">
        <f>VLOOKUP($B20,'Form Responses 1'!$B$2:$S$771,11,FALSE)</f>
        <v>288</v>
      </c>
      <c r="O20" s="10">
        <f>VLOOKUP($B20,'Form Responses 1'!$B$2:$S$771,12,FALSE)</f>
        <v>25</v>
      </c>
      <c r="P20" s="11">
        <f>VLOOKUP($B20,'Form Responses 1'!$B$2:$S$771,13,FALSE)</f>
        <v>8</v>
      </c>
      <c r="Q20" s="11">
        <f>VLOOKUP($B20,'Form Responses 1'!$B$2:$S$771,14,FALSE)</f>
        <v>0</v>
      </c>
      <c r="R20" s="11">
        <f>VLOOKUP($B20,'Form Responses 1'!$B$2:$S$771,15,FALSE)</f>
        <v>6</v>
      </c>
      <c r="S20" s="11">
        <f>VLOOKUP($B20,'Form Responses 1'!$B$2:$S$771,16,FALSE)</f>
        <v>2</v>
      </c>
      <c r="T20" s="1">
        <f>VLOOKUP($B20,'Form Responses 1'!$B$2:$S$771,17,FALSE)</f>
        <v>2</v>
      </c>
      <c r="U20" s="1" t="str">
        <f>VLOOKUP($B20,'Form Responses 1'!$B$2:$S$771,18,FALSE)</f>
        <v>Meninggal</v>
      </c>
      <c r="V20" s="1">
        <f>VLOOKUP($B20,'Form Responses 1'!$B$2:$U$771,19,FALSE)</f>
        <v>56</v>
      </c>
      <c r="W20" s="1">
        <f>VLOOKUP($B20,'Form Responses 1'!$B$2:$U$771,20,FALSE)</f>
        <v>48</v>
      </c>
      <c r="X20" s="16">
        <f>COUNTIF('Form Responses 1'!$B$2:$B$763,$B20)</f>
        <v>1</v>
      </c>
      <c r="Y20" s="16" t="str">
        <f t="shared" si="0"/>
        <v>SAMA</v>
      </c>
      <c r="Z20" s="16" t="str">
        <f t="shared" si="1"/>
        <v>SAMA</v>
      </c>
      <c r="AA20" s="16" t="str">
        <f t="shared" si="2"/>
        <v>SAMA</v>
      </c>
    </row>
    <row r="21" spans="1:27" ht="15.75" customHeight="1" x14ac:dyDescent="0.25">
      <c r="A21" s="13" t="s">
        <v>122</v>
      </c>
      <c r="B21" s="14">
        <v>20534053</v>
      </c>
      <c r="C21" s="13" t="s">
        <v>22</v>
      </c>
      <c r="D21" s="13" t="s">
        <v>400</v>
      </c>
      <c r="E21" s="13" t="s">
        <v>414</v>
      </c>
      <c r="F21" s="13" t="s">
        <v>407</v>
      </c>
      <c r="G21" s="15">
        <v>217</v>
      </c>
      <c r="I21" s="9">
        <f>VLOOKUP($B21,'Form Responses 1'!$B$2:$S$771,6,FALSE)</f>
        <v>217</v>
      </c>
      <c r="J21" s="9">
        <f>VLOOKUP($B21,'Form Responses 1'!$B$2:$S$771,7,FALSE)</f>
        <v>110</v>
      </c>
      <c r="K21" s="9">
        <f>VLOOKUP($B21,'Form Responses 1'!$B$2:$S$771,8,FALSE)</f>
        <v>107</v>
      </c>
      <c r="L21" s="10">
        <f>VLOOKUP($B21,'Form Responses 1'!$B$2:$S$771,9,FALSE)</f>
        <v>203</v>
      </c>
      <c r="M21" s="10">
        <f>VLOOKUP($B21,'Form Responses 1'!$B$2:$S$771,10,FALSE)</f>
        <v>9</v>
      </c>
      <c r="N21" s="10">
        <f>VLOOKUP($B21,'Form Responses 1'!$B$2:$S$771,11,FALSE)</f>
        <v>193</v>
      </c>
      <c r="O21" s="10">
        <f>VLOOKUP($B21,'Form Responses 1'!$B$2:$S$771,12,FALSE)</f>
        <v>1</v>
      </c>
      <c r="P21" s="11">
        <f>VLOOKUP($B21,'Form Responses 1'!$B$2:$S$771,13,FALSE)</f>
        <v>14</v>
      </c>
      <c r="Q21" s="11">
        <f>VLOOKUP($B21,'Form Responses 1'!$B$2:$S$771,14,FALSE)</f>
        <v>1</v>
      </c>
      <c r="R21" s="11">
        <f>VLOOKUP($B21,'Form Responses 1'!$B$2:$S$771,15,FALSE)</f>
        <v>13</v>
      </c>
      <c r="S21" s="11">
        <f>VLOOKUP($B21,'Form Responses 1'!$B$2:$S$771,16,FALSE)</f>
        <v>0</v>
      </c>
      <c r="T21" s="1">
        <f>VLOOKUP($B21,'Form Responses 1'!$B$2:$S$771,17,FALSE)</f>
        <v>0</v>
      </c>
      <c r="U21" s="1">
        <f>VLOOKUP($B21,'Form Responses 1'!$B$2:$S$771,18,FALSE)</f>
        <v>0</v>
      </c>
      <c r="V21" s="1">
        <f>VLOOKUP($B21,'Form Responses 1'!$B$2:$U$771,19,FALSE)</f>
        <v>53</v>
      </c>
      <c r="W21" s="1">
        <f>VLOOKUP($B21,'Form Responses 1'!$B$2:$U$771,20,FALSE)</f>
        <v>53</v>
      </c>
      <c r="X21" s="16">
        <f>COUNTIF('Form Responses 1'!$B$2:$B$763,$B21)</f>
        <v>1</v>
      </c>
      <c r="Y21" s="16" t="str">
        <f t="shared" si="0"/>
        <v>SAMA</v>
      </c>
      <c r="Z21" s="16" t="str">
        <f t="shared" si="1"/>
        <v>SAMA</v>
      </c>
      <c r="AA21" s="16" t="str">
        <f t="shared" si="2"/>
        <v>SAMA</v>
      </c>
    </row>
    <row r="22" spans="1:27" ht="15.75" customHeight="1" x14ac:dyDescent="0.25">
      <c r="A22" s="13" t="s">
        <v>276</v>
      </c>
      <c r="B22" s="14">
        <v>20534056</v>
      </c>
      <c r="C22" s="13" t="s">
        <v>22</v>
      </c>
      <c r="D22" s="13" t="s">
        <v>400</v>
      </c>
      <c r="E22" s="13" t="s">
        <v>415</v>
      </c>
      <c r="F22" s="13" t="s">
        <v>416</v>
      </c>
      <c r="G22" s="15">
        <v>258</v>
      </c>
      <c r="I22" s="9">
        <f>VLOOKUP($B22,'Form Responses 1'!$B$2:$S$771,6,FALSE)</f>
        <v>259</v>
      </c>
      <c r="J22" s="9">
        <f>VLOOKUP($B22,'Form Responses 1'!$B$2:$S$771,7,FALSE)</f>
        <v>119</v>
      </c>
      <c r="K22" s="9">
        <f>VLOOKUP($B22,'Form Responses 1'!$B$2:$S$771,8,FALSE)</f>
        <v>139</v>
      </c>
      <c r="L22" s="10">
        <f>VLOOKUP($B22,'Form Responses 1'!$B$2:$S$771,9,FALSE)</f>
        <v>215</v>
      </c>
      <c r="M22" s="10">
        <f>VLOOKUP($B22,'Form Responses 1'!$B$2:$S$771,10,FALSE)</f>
        <v>3</v>
      </c>
      <c r="N22" s="10">
        <f>VLOOKUP($B22,'Form Responses 1'!$B$2:$S$771,11,FALSE)</f>
        <v>212</v>
      </c>
      <c r="O22" s="10">
        <f>VLOOKUP($B22,'Form Responses 1'!$B$2:$S$771,12,FALSE)</f>
        <v>0</v>
      </c>
      <c r="P22" s="11">
        <f>VLOOKUP($B22,'Form Responses 1'!$B$2:$S$771,13,FALSE)</f>
        <v>44</v>
      </c>
      <c r="Q22" s="11">
        <f>VLOOKUP($B22,'Form Responses 1'!$B$2:$S$771,14,FALSE)</f>
        <v>3</v>
      </c>
      <c r="R22" s="11">
        <f>VLOOKUP($B22,'Form Responses 1'!$B$2:$S$771,15,FALSE)</f>
        <v>41</v>
      </c>
      <c r="S22" s="11">
        <f>VLOOKUP($B22,'Form Responses 1'!$B$2:$S$771,16,FALSE)</f>
        <v>0</v>
      </c>
      <c r="T22" s="1">
        <f>VLOOKUP($B22,'Form Responses 1'!$B$2:$S$771,17,FALSE)</f>
        <v>0</v>
      </c>
      <c r="U22" s="1">
        <f>VLOOKUP($B22,'Form Responses 1'!$B$2:$S$771,18,FALSE)</f>
        <v>0</v>
      </c>
      <c r="V22" s="1">
        <f>VLOOKUP($B22,'Form Responses 1'!$B$2:$U$771,19,FALSE)</f>
        <v>37</v>
      </c>
      <c r="W22" s="1">
        <f>VLOOKUP($B22,'Form Responses 1'!$B$2:$U$771,20,FALSE)</f>
        <v>35</v>
      </c>
      <c r="X22" s="16">
        <f>COUNTIF('Form Responses 1'!$B$2:$B$763,$B22)</f>
        <v>1</v>
      </c>
      <c r="Y22" s="16" t="str">
        <f t="shared" si="0"/>
        <v>SAMA</v>
      </c>
      <c r="Z22" s="16" t="str">
        <f t="shared" si="1"/>
        <v>SAMA</v>
      </c>
      <c r="AA22" s="16" t="str">
        <f t="shared" si="2"/>
        <v>SAMA</v>
      </c>
    </row>
    <row r="23" spans="1:27" ht="15.75" customHeight="1" x14ac:dyDescent="0.25">
      <c r="A23" s="13" t="s">
        <v>61</v>
      </c>
      <c r="B23" s="14">
        <v>20534073</v>
      </c>
      <c r="C23" s="13" t="s">
        <v>22</v>
      </c>
      <c r="D23" s="13" t="s">
        <v>400</v>
      </c>
      <c r="E23" s="13" t="s">
        <v>415</v>
      </c>
      <c r="F23" s="13" t="s">
        <v>416</v>
      </c>
      <c r="G23" s="15">
        <v>360</v>
      </c>
      <c r="I23" s="9">
        <f>VLOOKUP($B23,'Form Responses 1'!$B$2:$S$771,6,FALSE)</f>
        <v>359</v>
      </c>
      <c r="J23" s="9">
        <f>VLOOKUP($B23,'Form Responses 1'!$B$2:$S$771,7,FALSE)</f>
        <v>175</v>
      </c>
      <c r="K23" s="9">
        <f>VLOOKUP($B23,'Form Responses 1'!$B$2:$S$771,8,FALSE)</f>
        <v>184</v>
      </c>
      <c r="L23" s="10">
        <f>VLOOKUP($B23,'Form Responses 1'!$B$2:$S$771,9,FALSE)</f>
        <v>357</v>
      </c>
      <c r="M23" s="10">
        <f>VLOOKUP($B23,'Form Responses 1'!$B$2:$S$771,10,FALSE)</f>
        <v>10</v>
      </c>
      <c r="N23" s="10">
        <f>VLOOKUP($B23,'Form Responses 1'!$B$2:$S$771,11,FALSE)</f>
        <v>347</v>
      </c>
      <c r="O23" s="10">
        <f>VLOOKUP($B23,'Form Responses 1'!$B$2:$S$771,12,FALSE)</f>
        <v>0</v>
      </c>
      <c r="P23" s="11">
        <f>VLOOKUP($B23,'Form Responses 1'!$B$2:$S$771,13,FALSE)</f>
        <v>2</v>
      </c>
      <c r="Q23" s="11">
        <f>VLOOKUP($B23,'Form Responses 1'!$B$2:$S$771,14,FALSE)</f>
        <v>1</v>
      </c>
      <c r="R23" s="11">
        <f>VLOOKUP($B23,'Form Responses 1'!$B$2:$S$771,15,FALSE)</f>
        <v>1</v>
      </c>
      <c r="S23" s="11">
        <f>VLOOKUP($B23,'Form Responses 1'!$B$2:$S$771,16,FALSE)</f>
        <v>0</v>
      </c>
      <c r="T23" s="1">
        <f>VLOOKUP($B23,'Form Responses 1'!$B$2:$S$771,17,FALSE)</f>
        <v>0</v>
      </c>
      <c r="U23" s="1">
        <f>VLOOKUP($B23,'Form Responses 1'!$B$2:$S$771,18,FALSE)</f>
        <v>0</v>
      </c>
      <c r="V23" s="1">
        <f>VLOOKUP($B23,'Form Responses 1'!$B$2:$U$771,19,FALSE)</f>
        <v>44</v>
      </c>
      <c r="W23" s="1">
        <f>VLOOKUP($B23,'Form Responses 1'!$B$2:$U$771,20,FALSE)</f>
        <v>42</v>
      </c>
      <c r="X23" s="16">
        <f>COUNTIF('Form Responses 1'!$B$2:$B$763,$B23)</f>
        <v>1</v>
      </c>
      <c r="Y23" s="16" t="str">
        <f t="shared" si="0"/>
        <v>SAMA</v>
      </c>
      <c r="Z23" s="16" t="str">
        <f t="shared" si="1"/>
        <v>SAMA</v>
      </c>
      <c r="AA23" s="16" t="str">
        <f t="shared" si="2"/>
        <v>SAMA</v>
      </c>
    </row>
    <row r="24" spans="1:27" ht="15.75" customHeight="1" x14ac:dyDescent="0.25">
      <c r="A24" s="13" t="s">
        <v>417</v>
      </c>
      <c r="B24" s="14">
        <v>20539439</v>
      </c>
      <c r="C24" s="13" t="s">
        <v>22</v>
      </c>
      <c r="D24" s="13" t="s">
        <v>400</v>
      </c>
      <c r="E24" s="13" t="s">
        <v>415</v>
      </c>
      <c r="F24" s="13" t="s">
        <v>416</v>
      </c>
      <c r="G24" s="15">
        <v>484</v>
      </c>
      <c r="I24" s="9">
        <f>VLOOKUP($B24,'Form Responses 1'!$B$2:$S$771,6,FALSE)</f>
        <v>483</v>
      </c>
      <c r="J24" s="9">
        <f>VLOOKUP($B24,'Form Responses 1'!$B$2:$S$771,7,FALSE)</f>
        <v>243</v>
      </c>
      <c r="K24" s="9">
        <f>VLOOKUP($B24,'Form Responses 1'!$B$2:$S$771,8,FALSE)</f>
        <v>240</v>
      </c>
      <c r="L24" s="10">
        <f>VLOOKUP($B24,'Form Responses 1'!$B$2:$S$771,9,FALSE)</f>
        <v>463</v>
      </c>
      <c r="M24" s="10">
        <f>VLOOKUP($B24,'Form Responses 1'!$B$2:$S$771,10,FALSE)</f>
        <v>16</v>
      </c>
      <c r="N24" s="10">
        <f>VLOOKUP($B24,'Form Responses 1'!$B$2:$S$771,11,FALSE)</f>
        <v>404</v>
      </c>
      <c r="O24" s="10">
        <f>VLOOKUP($B24,'Form Responses 1'!$B$2:$S$771,12,FALSE)</f>
        <v>43</v>
      </c>
      <c r="P24" s="11">
        <f>VLOOKUP($B24,'Form Responses 1'!$B$2:$S$771,13,FALSE)</f>
        <v>20</v>
      </c>
      <c r="Q24" s="11">
        <f>VLOOKUP($B24,'Form Responses 1'!$B$2:$S$771,14,FALSE)</f>
        <v>5</v>
      </c>
      <c r="R24" s="11">
        <f>VLOOKUP($B24,'Form Responses 1'!$B$2:$S$771,15,FALSE)</f>
        <v>12</v>
      </c>
      <c r="S24" s="11">
        <f>VLOOKUP($B24,'Form Responses 1'!$B$2:$S$771,16,FALSE)</f>
        <v>3</v>
      </c>
      <c r="T24" s="1">
        <f>VLOOKUP($B24,'Form Responses 1'!$B$2:$S$771,17,FALSE)</f>
        <v>0</v>
      </c>
      <c r="U24" s="1">
        <f>VLOOKUP($B24,'Form Responses 1'!$B$2:$S$771,18,FALSE)</f>
        <v>0</v>
      </c>
      <c r="V24" s="1">
        <f>VLOOKUP($B24,'Form Responses 1'!$B$2:$U$771,19,FALSE)</f>
        <v>82</v>
      </c>
      <c r="W24" s="1">
        <f>VLOOKUP($B24,'Form Responses 1'!$B$2:$U$771,20,FALSE)</f>
        <v>82</v>
      </c>
      <c r="X24" s="16">
        <f>COUNTIF('Form Responses 1'!$B$2:$B$763,$B24)</f>
        <v>1</v>
      </c>
      <c r="Y24" s="16" t="str">
        <f t="shared" si="0"/>
        <v>SAMA</v>
      </c>
      <c r="Z24" s="16" t="str">
        <f t="shared" si="1"/>
        <v>SAMA</v>
      </c>
      <c r="AA24" s="16" t="str">
        <f t="shared" si="2"/>
        <v>SAMA</v>
      </c>
    </row>
    <row r="25" spans="1:27" ht="15.75" customHeight="1" x14ac:dyDescent="0.25">
      <c r="A25" s="13" t="s">
        <v>228</v>
      </c>
      <c r="B25" s="14">
        <v>20534074</v>
      </c>
      <c r="C25" s="13" t="s">
        <v>22</v>
      </c>
      <c r="D25" s="13" t="s">
        <v>400</v>
      </c>
      <c r="E25" s="13" t="s">
        <v>415</v>
      </c>
      <c r="F25" s="13" t="s">
        <v>416</v>
      </c>
      <c r="G25" s="15">
        <v>105</v>
      </c>
      <c r="I25" s="9">
        <f>VLOOKUP($B25,'Form Responses 1'!$B$2:$S$771,6,FALSE)</f>
        <v>106</v>
      </c>
      <c r="J25" s="9">
        <f>VLOOKUP($B25,'Form Responses 1'!$B$2:$S$771,7,FALSE)</f>
        <v>56</v>
      </c>
      <c r="K25" s="9">
        <f>VLOOKUP($B25,'Form Responses 1'!$B$2:$S$771,8,FALSE)</f>
        <v>50</v>
      </c>
      <c r="L25" s="10">
        <f>VLOOKUP($B25,'Form Responses 1'!$B$2:$S$771,9,FALSE)</f>
        <v>95</v>
      </c>
      <c r="M25" s="10">
        <f>VLOOKUP($B25,'Form Responses 1'!$B$2:$S$771,10,FALSE)</f>
        <v>0</v>
      </c>
      <c r="N25" s="10">
        <f>VLOOKUP($B25,'Form Responses 1'!$B$2:$S$771,11,FALSE)</f>
        <v>92</v>
      </c>
      <c r="O25" s="10">
        <f>VLOOKUP($B25,'Form Responses 1'!$B$2:$S$771,12,FALSE)</f>
        <v>3</v>
      </c>
      <c r="P25" s="11">
        <f>VLOOKUP($B25,'Form Responses 1'!$B$2:$S$771,13,FALSE)</f>
        <v>11</v>
      </c>
      <c r="Q25" s="11">
        <f>VLOOKUP($B25,'Form Responses 1'!$B$2:$S$771,14,FALSE)</f>
        <v>0</v>
      </c>
      <c r="R25" s="11">
        <f>VLOOKUP($B25,'Form Responses 1'!$B$2:$S$771,15,FALSE)</f>
        <v>11</v>
      </c>
      <c r="S25" s="11">
        <f>VLOOKUP($B25,'Form Responses 1'!$B$2:$S$771,16,FALSE)</f>
        <v>0</v>
      </c>
      <c r="T25" s="1">
        <f>VLOOKUP($B25,'Form Responses 1'!$B$2:$S$771,17,FALSE)</f>
        <v>0</v>
      </c>
      <c r="U25" s="1">
        <f>VLOOKUP($B25,'Form Responses 1'!$B$2:$S$771,18,FALSE)</f>
        <v>0</v>
      </c>
      <c r="V25" s="1">
        <f>VLOOKUP($B25,'Form Responses 1'!$B$2:$U$771,19,FALSE)</f>
        <v>8</v>
      </c>
      <c r="W25" s="1">
        <f>VLOOKUP($B25,'Form Responses 1'!$B$2:$U$771,20,FALSE)</f>
        <v>8</v>
      </c>
      <c r="X25" s="16">
        <f>COUNTIF('Form Responses 1'!$B$2:$B$763,$B25)</f>
        <v>1</v>
      </c>
      <c r="Y25" s="16" t="str">
        <f t="shared" si="0"/>
        <v>SAMA</v>
      </c>
      <c r="Z25" s="16" t="str">
        <f t="shared" si="1"/>
        <v>SAMA</v>
      </c>
      <c r="AA25" s="16" t="str">
        <f t="shared" si="2"/>
        <v>SAMA</v>
      </c>
    </row>
    <row r="26" spans="1:27" ht="15.75" customHeight="1" x14ac:dyDescent="0.25">
      <c r="A26" s="13" t="s">
        <v>116</v>
      </c>
      <c r="B26" s="14">
        <v>20534057</v>
      </c>
      <c r="C26" s="13" t="s">
        <v>22</v>
      </c>
      <c r="D26" s="13" t="s">
        <v>400</v>
      </c>
      <c r="E26" s="13" t="s">
        <v>415</v>
      </c>
      <c r="F26" s="13" t="s">
        <v>416</v>
      </c>
      <c r="G26" s="15">
        <v>83</v>
      </c>
      <c r="I26" s="9">
        <f>VLOOKUP($B26,'Form Responses 1'!$B$2:$S$771,6,FALSE)</f>
        <v>84</v>
      </c>
      <c r="J26" s="9">
        <f>VLOOKUP($B26,'Form Responses 1'!$B$2:$S$771,7,FALSE)</f>
        <v>45</v>
      </c>
      <c r="K26" s="9">
        <f>VLOOKUP($B26,'Form Responses 1'!$B$2:$S$771,8,FALSE)</f>
        <v>39</v>
      </c>
      <c r="L26" s="10">
        <f>VLOOKUP($B26,'Form Responses 1'!$B$2:$S$771,9,FALSE)</f>
        <v>74</v>
      </c>
      <c r="M26" s="10">
        <f>VLOOKUP($B26,'Form Responses 1'!$B$2:$S$771,10,FALSE)</f>
        <v>1</v>
      </c>
      <c r="N26" s="10">
        <f>VLOOKUP($B26,'Form Responses 1'!$B$2:$S$771,11,FALSE)</f>
        <v>57</v>
      </c>
      <c r="O26" s="10">
        <f>VLOOKUP($B26,'Form Responses 1'!$B$2:$S$771,12,FALSE)</f>
        <v>16</v>
      </c>
      <c r="P26" s="11">
        <f>VLOOKUP($B26,'Form Responses 1'!$B$2:$S$771,13,FALSE)</f>
        <v>10</v>
      </c>
      <c r="Q26" s="11">
        <f>VLOOKUP($B26,'Form Responses 1'!$B$2:$S$771,14,FALSE)</f>
        <v>0</v>
      </c>
      <c r="R26" s="11">
        <f>VLOOKUP($B26,'Form Responses 1'!$B$2:$S$771,15,FALSE)</f>
        <v>7</v>
      </c>
      <c r="S26" s="11">
        <f>VLOOKUP($B26,'Form Responses 1'!$B$2:$S$771,16,FALSE)</f>
        <v>3</v>
      </c>
      <c r="T26" s="1">
        <f>VLOOKUP($B26,'Form Responses 1'!$B$2:$S$771,17,FALSE)</f>
        <v>0</v>
      </c>
      <c r="U26" s="1">
        <f>VLOOKUP($B26,'Form Responses 1'!$B$2:$S$771,18,FALSE)</f>
        <v>0</v>
      </c>
      <c r="V26" s="1">
        <f>VLOOKUP($B26,'Form Responses 1'!$B$2:$U$771,19,FALSE)</f>
        <v>4</v>
      </c>
      <c r="W26" s="1">
        <f>VLOOKUP($B26,'Form Responses 1'!$B$2:$U$771,20,FALSE)</f>
        <v>3</v>
      </c>
      <c r="X26" s="16">
        <f>COUNTIF('Form Responses 1'!$B$2:$B$763,$B26)</f>
        <v>1</v>
      </c>
      <c r="Y26" s="16" t="str">
        <f t="shared" si="0"/>
        <v>SAMA</v>
      </c>
      <c r="Z26" s="16" t="str">
        <f t="shared" si="1"/>
        <v>SAMA</v>
      </c>
      <c r="AA26" s="16" t="str">
        <f t="shared" si="2"/>
        <v>SAMA</v>
      </c>
    </row>
    <row r="27" spans="1:27" ht="15" x14ac:dyDescent="0.25">
      <c r="A27" s="13" t="s">
        <v>418</v>
      </c>
      <c r="B27" s="14">
        <v>20534091</v>
      </c>
      <c r="C27" s="13" t="s">
        <v>22</v>
      </c>
      <c r="D27" s="13" t="s">
        <v>400</v>
      </c>
      <c r="E27" s="13" t="s">
        <v>402</v>
      </c>
      <c r="F27" s="13" t="s">
        <v>402</v>
      </c>
      <c r="G27" s="15">
        <v>328</v>
      </c>
      <c r="I27" s="9">
        <f>VLOOKUP($B27,'Form Responses 1'!$B$2:$S$771,6,FALSE)</f>
        <v>328</v>
      </c>
      <c r="J27" s="9">
        <f>VLOOKUP($B27,'Form Responses 1'!$B$2:$S$771,7,FALSE)</f>
        <v>178</v>
      </c>
      <c r="K27" s="9">
        <f>VLOOKUP($B27,'Form Responses 1'!$B$2:$S$771,8,FALSE)</f>
        <v>150</v>
      </c>
      <c r="L27" s="10">
        <f>VLOOKUP($B27,'Form Responses 1'!$B$2:$S$771,9,FALSE)</f>
        <v>252</v>
      </c>
      <c r="M27" s="10">
        <f>VLOOKUP($B27,'Form Responses 1'!$B$2:$S$771,10,FALSE)</f>
        <v>16</v>
      </c>
      <c r="N27" s="10">
        <f>VLOOKUP($B27,'Form Responses 1'!$B$2:$S$771,11,FALSE)</f>
        <v>236</v>
      </c>
      <c r="O27" s="10">
        <f>VLOOKUP($B27,'Form Responses 1'!$B$2:$S$771,12,FALSE)</f>
        <v>0</v>
      </c>
      <c r="P27" s="11">
        <f>VLOOKUP($B27,'Form Responses 1'!$B$2:$S$771,13,FALSE)</f>
        <v>76</v>
      </c>
      <c r="Q27" s="11">
        <f>VLOOKUP($B27,'Form Responses 1'!$B$2:$S$771,14,FALSE)</f>
        <v>2</v>
      </c>
      <c r="R27" s="11">
        <f>VLOOKUP($B27,'Form Responses 1'!$B$2:$S$771,15,FALSE)</f>
        <v>74</v>
      </c>
      <c r="S27" s="11">
        <f>VLOOKUP($B27,'Form Responses 1'!$B$2:$S$771,16,FALSE)</f>
        <v>0</v>
      </c>
      <c r="T27" s="1">
        <f>VLOOKUP($B27,'Form Responses 1'!$B$2:$S$771,17,FALSE)</f>
        <v>0</v>
      </c>
      <c r="U27" s="1">
        <f>VLOOKUP($B27,'Form Responses 1'!$B$2:$S$771,18,FALSE)</f>
        <v>0</v>
      </c>
      <c r="V27" s="1">
        <f>VLOOKUP($B27,'Form Responses 1'!$B$2:$U$771,19,FALSE)</f>
        <v>56</v>
      </c>
      <c r="W27" s="1">
        <f>VLOOKUP($B27,'Form Responses 1'!$B$2:$U$771,20,FALSE)</f>
        <v>56</v>
      </c>
      <c r="X27" s="16">
        <f>COUNTIF('Form Responses 1'!$B$2:$B$763,$B27)</f>
        <v>1</v>
      </c>
      <c r="Y27" s="16" t="str">
        <f t="shared" si="0"/>
        <v>SAMA</v>
      </c>
      <c r="Z27" s="16" t="str">
        <f t="shared" si="1"/>
        <v>SAMA</v>
      </c>
      <c r="AA27" s="16" t="str">
        <f t="shared" si="2"/>
        <v>SAMA</v>
      </c>
    </row>
    <row r="28" spans="1:27" ht="15" x14ac:dyDescent="0.25">
      <c r="A28" s="13" t="s">
        <v>352</v>
      </c>
      <c r="B28" s="14">
        <v>20534094</v>
      </c>
      <c r="C28" s="13" t="s">
        <v>22</v>
      </c>
      <c r="D28" s="13" t="s">
        <v>400</v>
      </c>
      <c r="E28" s="13" t="s">
        <v>402</v>
      </c>
      <c r="F28" s="13" t="s">
        <v>402</v>
      </c>
      <c r="G28" s="15">
        <v>138</v>
      </c>
      <c r="I28" s="9">
        <f>VLOOKUP($B28,'Form Responses 1'!$B$2:$S$771,6,FALSE)</f>
        <v>138</v>
      </c>
      <c r="J28" s="9">
        <f>VLOOKUP($B28,'Form Responses 1'!$B$2:$S$771,7,FALSE)</f>
        <v>68</v>
      </c>
      <c r="K28" s="9">
        <f>VLOOKUP($B28,'Form Responses 1'!$B$2:$S$771,8,FALSE)</f>
        <v>70</v>
      </c>
      <c r="L28" s="10">
        <f>VLOOKUP($B28,'Form Responses 1'!$B$2:$S$771,9,FALSE)</f>
        <v>106</v>
      </c>
      <c r="M28" s="10">
        <f>VLOOKUP($B28,'Form Responses 1'!$B$2:$S$771,10,FALSE)</f>
        <v>3</v>
      </c>
      <c r="N28" s="10">
        <f>VLOOKUP($B28,'Form Responses 1'!$B$2:$S$771,11,FALSE)</f>
        <v>89</v>
      </c>
      <c r="O28" s="10">
        <f>VLOOKUP($B28,'Form Responses 1'!$B$2:$S$771,12,FALSE)</f>
        <v>14</v>
      </c>
      <c r="P28" s="11">
        <f>VLOOKUP($B28,'Form Responses 1'!$B$2:$S$771,13,FALSE)</f>
        <v>32</v>
      </c>
      <c r="Q28" s="11">
        <f>VLOOKUP($B28,'Form Responses 1'!$B$2:$S$771,14,FALSE)</f>
        <v>1</v>
      </c>
      <c r="R28" s="11">
        <f>VLOOKUP($B28,'Form Responses 1'!$B$2:$S$771,15,FALSE)</f>
        <v>30</v>
      </c>
      <c r="S28" s="11">
        <f>VLOOKUP($B28,'Form Responses 1'!$B$2:$S$771,16,FALSE)</f>
        <v>1</v>
      </c>
      <c r="T28" s="1">
        <f>VLOOKUP($B28,'Form Responses 1'!$B$2:$S$771,17,FALSE)</f>
        <v>0</v>
      </c>
      <c r="U28" s="1">
        <f>VLOOKUP($B28,'Form Responses 1'!$B$2:$S$771,18,FALSE)</f>
        <v>0</v>
      </c>
      <c r="V28" s="1">
        <f>VLOOKUP($B28,'Form Responses 1'!$B$2:$U$771,19,FALSE)</f>
        <v>19</v>
      </c>
      <c r="W28" s="1">
        <f>VLOOKUP($B28,'Form Responses 1'!$B$2:$U$771,20,FALSE)</f>
        <v>17</v>
      </c>
      <c r="X28" s="16">
        <f>COUNTIF('Form Responses 1'!$B$2:$B$763,$B28)</f>
        <v>1</v>
      </c>
      <c r="Y28" s="16" t="str">
        <f t="shared" si="0"/>
        <v>SAMA</v>
      </c>
      <c r="Z28" s="16" t="str">
        <f t="shared" si="1"/>
        <v>SAMA</v>
      </c>
      <c r="AA28" s="16" t="str">
        <f t="shared" si="2"/>
        <v>SAMA</v>
      </c>
    </row>
    <row r="29" spans="1:27" ht="15" x14ac:dyDescent="0.25">
      <c r="A29" s="13" t="s">
        <v>240</v>
      </c>
      <c r="B29" s="14">
        <v>20534092</v>
      </c>
      <c r="C29" s="13" t="s">
        <v>22</v>
      </c>
      <c r="D29" s="13" t="s">
        <v>400</v>
      </c>
      <c r="E29" s="13" t="s">
        <v>402</v>
      </c>
      <c r="F29" s="13" t="s">
        <v>402</v>
      </c>
      <c r="G29" s="15">
        <v>325</v>
      </c>
      <c r="I29" s="9">
        <f>VLOOKUP($B29,'Form Responses 1'!$B$2:$S$771,6,FALSE)</f>
        <v>327</v>
      </c>
      <c r="J29" s="9">
        <f>VLOOKUP($B29,'Form Responses 1'!$B$2:$S$771,7,FALSE)</f>
        <v>154</v>
      </c>
      <c r="K29" s="9">
        <f>VLOOKUP($B29,'Form Responses 1'!$B$2:$S$771,8,FALSE)</f>
        <v>173</v>
      </c>
      <c r="L29" s="10">
        <f>VLOOKUP($B29,'Form Responses 1'!$B$2:$S$771,9,FALSE)</f>
        <v>288</v>
      </c>
      <c r="M29" s="10">
        <f>VLOOKUP($B29,'Form Responses 1'!$B$2:$S$771,10,FALSE)</f>
        <v>12</v>
      </c>
      <c r="N29" s="10">
        <f>VLOOKUP($B29,'Form Responses 1'!$B$2:$S$771,11,FALSE)</f>
        <v>274</v>
      </c>
      <c r="O29" s="10">
        <f>VLOOKUP($B29,'Form Responses 1'!$B$2:$S$771,12,FALSE)</f>
        <v>2</v>
      </c>
      <c r="P29" s="11">
        <f>VLOOKUP($B29,'Form Responses 1'!$B$2:$S$771,13,FALSE)</f>
        <v>39</v>
      </c>
      <c r="Q29" s="11">
        <f>VLOOKUP($B29,'Form Responses 1'!$B$2:$S$771,14,FALSE)</f>
        <v>1</v>
      </c>
      <c r="R29" s="11">
        <f>VLOOKUP($B29,'Form Responses 1'!$B$2:$S$771,15,FALSE)</f>
        <v>38</v>
      </c>
      <c r="S29" s="11">
        <f>VLOOKUP($B29,'Form Responses 1'!$B$2:$S$771,16,FALSE)</f>
        <v>0</v>
      </c>
      <c r="T29" s="1">
        <f>VLOOKUP($B29,'Form Responses 1'!$B$2:$S$771,17,FALSE)</f>
        <v>0</v>
      </c>
      <c r="U29" s="1" t="str">
        <f>VLOOKUP($B29,'Form Responses 1'!$B$2:$S$771,18,FALSE)</f>
        <v>-</v>
      </c>
      <c r="V29" s="1">
        <f>VLOOKUP($B29,'Form Responses 1'!$B$2:$U$771,19,FALSE)</f>
        <v>51</v>
      </c>
      <c r="W29" s="1">
        <f>VLOOKUP($B29,'Form Responses 1'!$B$2:$U$771,20,FALSE)</f>
        <v>50</v>
      </c>
      <c r="X29" s="16">
        <f>COUNTIF('Form Responses 1'!$B$2:$B$763,$B29)</f>
        <v>1</v>
      </c>
      <c r="Y29" s="16" t="str">
        <f t="shared" si="0"/>
        <v>SAMA</v>
      </c>
      <c r="Z29" s="16" t="str">
        <f t="shared" si="1"/>
        <v>SAMA</v>
      </c>
      <c r="AA29" s="16" t="str">
        <f t="shared" si="2"/>
        <v>SAMA</v>
      </c>
    </row>
    <row r="30" spans="1:27" ht="15" x14ac:dyDescent="0.25">
      <c r="A30" s="13" t="s">
        <v>220</v>
      </c>
      <c r="B30" s="14">
        <v>20539442</v>
      </c>
      <c r="C30" s="13" t="s">
        <v>22</v>
      </c>
      <c r="D30" s="13" t="s">
        <v>400</v>
      </c>
      <c r="E30" s="13" t="s">
        <v>402</v>
      </c>
      <c r="F30" s="13" t="s">
        <v>402</v>
      </c>
      <c r="G30" s="15">
        <v>300</v>
      </c>
      <c r="I30" s="9">
        <f>VLOOKUP($B30,'Form Responses 1'!$B$2:$S$771,6,FALSE)</f>
        <v>300</v>
      </c>
      <c r="J30" s="9">
        <f>VLOOKUP($B30,'Form Responses 1'!$B$2:$S$771,7,FALSE)</f>
        <v>159</v>
      </c>
      <c r="K30" s="9">
        <f>VLOOKUP($B30,'Form Responses 1'!$B$2:$S$771,8,FALSE)</f>
        <v>141</v>
      </c>
      <c r="L30" s="10">
        <f>VLOOKUP($B30,'Form Responses 1'!$B$2:$S$771,9,FALSE)</f>
        <v>250</v>
      </c>
      <c r="M30" s="10">
        <f>VLOOKUP($B30,'Form Responses 1'!$B$2:$S$771,10,FALSE)</f>
        <v>0</v>
      </c>
      <c r="N30" s="10">
        <f>VLOOKUP($B30,'Form Responses 1'!$B$2:$S$771,11,FALSE)</f>
        <v>250</v>
      </c>
      <c r="O30" s="10">
        <f>VLOOKUP($B30,'Form Responses 1'!$B$2:$S$771,12,FALSE)</f>
        <v>0</v>
      </c>
      <c r="P30" s="11">
        <f>VLOOKUP($B30,'Form Responses 1'!$B$2:$S$771,13,FALSE)</f>
        <v>50</v>
      </c>
      <c r="Q30" s="11">
        <f>VLOOKUP($B30,'Form Responses 1'!$B$2:$S$771,14,FALSE)</f>
        <v>2</v>
      </c>
      <c r="R30" s="11">
        <f>VLOOKUP($B30,'Form Responses 1'!$B$2:$S$771,15,FALSE)</f>
        <v>48</v>
      </c>
      <c r="S30" s="11">
        <f>VLOOKUP($B30,'Form Responses 1'!$B$2:$S$771,16,FALSE)</f>
        <v>0</v>
      </c>
      <c r="T30" s="1">
        <f>VLOOKUP($B30,'Form Responses 1'!$B$2:$S$771,17,FALSE)</f>
        <v>0</v>
      </c>
      <c r="U30" s="1" t="str">
        <f>VLOOKUP($B30,'Form Responses 1'!$B$2:$S$771,18,FALSE)</f>
        <v>-</v>
      </c>
      <c r="V30" s="1">
        <f>VLOOKUP($B30,'Form Responses 1'!$B$2:$U$771,19,FALSE)</f>
        <v>56</v>
      </c>
      <c r="W30" s="1">
        <f>VLOOKUP($B30,'Form Responses 1'!$B$2:$U$771,20,FALSE)</f>
        <v>53</v>
      </c>
      <c r="X30" s="16">
        <f>COUNTIF('Form Responses 1'!$B$2:$B$763,$B30)</f>
        <v>1</v>
      </c>
      <c r="Y30" s="16" t="str">
        <f t="shared" si="0"/>
        <v>SAMA</v>
      </c>
      <c r="Z30" s="16" t="str">
        <f t="shared" si="1"/>
        <v>SAMA</v>
      </c>
      <c r="AA30" s="16" t="str">
        <f t="shared" si="2"/>
        <v>SAMA</v>
      </c>
    </row>
    <row r="31" spans="1:27" ht="15" x14ac:dyDescent="0.25">
      <c r="A31" s="13" t="s">
        <v>285</v>
      </c>
      <c r="B31" s="14">
        <v>20534093</v>
      </c>
      <c r="C31" s="13" t="s">
        <v>22</v>
      </c>
      <c r="D31" s="13" t="s">
        <v>400</v>
      </c>
      <c r="E31" s="13" t="s">
        <v>402</v>
      </c>
      <c r="F31" s="13" t="s">
        <v>402</v>
      </c>
      <c r="G31" s="15">
        <v>154</v>
      </c>
      <c r="I31" s="9">
        <f>VLOOKUP($B31,'Form Responses 1'!$B$2:$S$771,6,FALSE)</f>
        <v>154</v>
      </c>
      <c r="J31" s="9">
        <f>VLOOKUP($B31,'Form Responses 1'!$B$2:$S$771,7,FALSE)</f>
        <v>69</v>
      </c>
      <c r="K31" s="9">
        <f>VLOOKUP($B31,'Form Responses 1'!$B$2:$S$771,8,FALSE)</f>
        <v>85</v>
      </c>
      <c r="L31" s="10">
        <f>VLOOKUP($B31,'Form Responses 1'!$B$2:$S$771,9,FALSE)</f>
        <v>136</v>
      </c>
      <c r="M31" s="10">
        <f>VLOOKUP($B31,'Form Responses 1'!$B$2:$S$771,10,FALSE)</f>
        <v>1</v>
      </c>
      <c r="N31" s="10">
        <f>VLOOKUP($B31,'Form Responses 1'!$B$2:$S$771,11,FALSE)</f>
        <v>133</v>
      </c>
      <c r="O31" s="10">
        <f>VLOOKUP($B31,'Form Responses 1'!$B$2:$S$771,12,FALSE)</f>
        <v>2</v>
      </c>
      <c r="P31" s="11">
        <f>VLOOKUP($B31,'Form Responses 1'!$B$2:$S$771,13,FALSE)</f>
        <v>18</v>
      </c>
      <c r="Q31" s="11">
        <f>VLOOKUP($B31,'Form Responses 1'!$B$2:$S$771,14,FALSE)</f>
        <v>0</v>
      </c>
      <c r="R31" s="11">
        <f>VLOOKUP($B31,'Form Responses 1'!$B$2:$S$771,15,FALSE)</f>
        <v>18</v>
      </c>
      <c r="S31" s="11">
        <f>VLOOKUP($B31,'Form Responses 1'!$B$2:$S$771,16,FALSE)</f>
        <v>0</v>
      </c>
      <c r="T31" s="1">
        <f>VLOOKUP($B31,'Form Responses 1'!$B$2:$S$771,17,FALSE)</f>
        <v>0</v>
      </c>
      <c r="U31" s="1">
        <f>VLOOKUP($B31,'Form Responses 1'!$B$2:$S$771,18,FALSE)</f>
        <v>0</v>
      </c>
      <c r="V31" s="1">
        <f>VLOOKUP($B31,'Form Responses 1'!$B$2:$U$771,19,FALSE)</f>
        <v>22</v>
      </c>
      <c r="W31" s="1">
        <f>VLOOKUP($B31,'Form Responses 1'!$B$2:$U$771,20,FALSE)</f>
        <v>20</v>
      </c>
      <c r="X31" s="16">
        <f>COUNTIF('Form Responses 1'!$B$2:$B$763,$B31)</f>
        <v>1</v>
      </c>
      <c r="Y31" s="16" t="str">
        <f t="shared" si="0"/>
        <v>SAMA</v>
      </c>
      <c r="Z31" s="16" t="str">
        <f t="shared" si="1"/>
        <v>SAMA</v>
      </c>
      <c r="AA31" s="16" t="str">
        <f t="shared" si="2"/>
        <v>SAMA</v>
      </c>
    </row>
    <row r="32" spans="1:27" ht="15" x14ac:dyDescent="0.25">
      <c r="A32" s="13" t="s">
        <v>28</v>
      </c>
      <c r="B32" s="14">
        <v>20540192</v>
      </c>
      <c r="C32" s="13" t="s">
        <v>22</v>
      </c>
      <c r="D32" s="13" t="s">
        <v>400</v>
      </c>
      <c r="E32" s="13" t="s">
        <v>419</v>
      </c>
      <c r="F32" s="13" t="s">
        <v>404</v>
      </c>
      <c r="G32" s="15">
        <v>234</v>
      </c>
      <c r="I32" s="9">
        <f>VLOOKUP($B32,'Form Responses 1'!$B$2:$S$771,6,FALSE)</f>
        <v>234</v>
      </c>
      <c r="J32" s="9">
        <f>VLOOKUP($B32,'Form Responses 1'!$B$2:$S$771,7,FALSE)</f>
        <v>111</v>
      </c>
      <c r="K32" s="9">
        <f>VLOOKUP($B32,'Form Responses 1'!$B$2:$S$771,8,FALSE)</f>
        <v>123</v>
      </c>
      <c r="L32" s="10">
        <f>VLOOKUP($B32,'Form Responses 1'!$B$2:$S$771,9,FALSE)</f>
        <v>234</v>
      </c>
      <c r="M32" s="10">
        <f>VLOOKUP($B32,'Form Responses 1'!$B$2:$S$771,10,FALSE)</f>
        <v>0</v>
      </c>
      <c r="N32" s="10">
        <f>VLOOKUP($B32,'Form Responses 1'!$B$2:$S$771,11,FALSE)</f>
        <v>234</v>
      </c>
      <c r="O32" s="10">
        <f>VLOOKUP($B32,'Form Responses 1'!$B$2:$S$771,12,FALSE)</f>
        <v>0</v>
      </c>
      <c r="P32" s="11">
        <f>VLOOKUP($B32,'Form Responses 1'!$B$2:$S$771,13,FALSE)</f>
        <v>0</v>
      </c>
      <c r="Q32" s="11">
        <f>VLOOKUP($B32,'Form Responses 1'!$B$2:$S$771,14,FALSE)</f>
        <v>0</v>
      </c>
      <c r="R32" s="11">
        <f>VLOOKUP($B32,'Form Responses 1'!$B$2:$S$771,15,FALSE)</f>
        <v>0</v>
      </c>
      <c r="S32" s="11">
        <f>VLOOKUP($B32,'Form Responses 1'!$B$2:$S$771,16,FALSE)</f>
        <v>0</v>
      </c>
      <c r="T32" s="1">
        <f>VLOOKUP($B32,'Form Responses 1'!$B$2:$S$771,17,FALSE)</f>
        <v>0</v>
      </c>
      <c r="U32" s="1">
        <f>VLOOKUP($B32,'Form Responses 1'!$B$2:$S$771,18,FALSE)</f>
        <v>0</v>
      </c>
      <c r="V32" s="1">
        <f>VLOOKUP($B32,'Form Responses 1'!$B$2:$U$771,19,FALSE)</f>
        <v>29</v>
      </c>
      <c r="W32" s="1">
        <f>VLOOKUP($B32,'Form Responses 1'!$B$2:$U$771,20,FALSE)</f>
        <v>28</v>
      </c>
      <c r="X32" s="16">
        <f>COUNTIF('Form Responses 1'!$B$2:$B$763,$B32)</f>
        <v>1</v>
      </c>
      <c r="Y32" s="16" t="str">
        <f t="shared" si="0"/>
        <v>SAMA</v>
      </c>
      <c r="Z32" s="16" t="str">
        <f t="shared" si="1"/>
        <v>SAMA</v>
      </c>
      <c r="AA32" s="16" t="str">
        <f t="shared" si="2"/>
        <v>SAMA</v>
      </c>
    </row>
    <row r="33" spans="1:27" ht="15" x14ac:dyDescent="0.25">
      <c r="A33" s="13" t="s">
        <v>420</v>
      </c>
      <c r="B33" s="14">
        <v>20534095</v>
      </c>
      <c r="C33" s="13" t="s">
        <v>22</v>
      </c>
      <c r="D33" s="13" t="s">
        <v>400</v>
      </c>
      <c r="E33" s="13" t="s">
        <v>419</v>
      </c>
      <c r="F33" s="13" t="s">
        <v>404</v>
      </c>
      <c r="G33" s="15">
        <v>227</v>
      </c>
      <c r="I33" s="9">
        <f>VLOOKUP($B33,'Form Responses 1'!$B$2:$S$771,6,FALSE)</f>
        <v>234</v>
      </c>
      <c r="J33" s="9">
        <f>VLOOKUP($B33,'Form Responses 1'!$B$2:$S$771,7,FALSE)</f>
        <v>110</v>
      </c>
      <c r="K33" s="9">
        <f>VLOOKUP($B33,'Form Responses 1'!$B$2:$S$771,8,FALSE)</f>
        <v>124</v>
      </c>
      <c r="L33" s="10">
        <f>VLOOKUP($B33,'Form Responses 1'!$B$2:$S$771,9,FALSE)</f>
        <v>234</v>
      </c>
      <c r="M33" s="10">
        <f>VLOOKUP($B33,'Form Responses 1'!$B$2:$S$771,10,FALSE)</f>
        <v>0</v>
      </c>
      <c r="N33" s="10">
        <f>VLOOKUP($B33,'Form Responses 1'!$B$2:$S$771,11,FALSE)</f>
        <v>234</v>
      </c>
      <c r="O33" s="10">
        <f>VLOOKUP($B33,'Form Responses 1'!$B$2:$S$771,12,FALSE)</f>
        <v>0</v>
      </c>
      <c r="P33" s="11">
        <f>VLOOKUP($B33,'Form Responses 1'!$B$2:$S$771,13,FALSE)</f>
        <v>0</v>
      </c>
      <c r="Q33" s="11">
        <f>VLOOKUP($B33,'Form Responses 1'!$B$2:$S$771,14,FALSE)</f>
        <v>0</v>
      </c>
      <c r="R33" s="11">
        <f>VLOOKUP($B33,'Form Responses 1'!$B$2:$S$771,15,FALSE)</f>
        <v>0</v>
      </c>
      <c r="S33" s="11">
        <f>VLOOKUP($B33,'Form Responses 1'!$B$2:$S$771,16,FALSE)</f>
        <v>0</v>
      </c>
      <c r="T33" s="1">
        <f>VLOOKUP($B33,'Form Responses 1'!$B$2:$S$771,17,FALSE)</f>
        <v>0</v>
      </c>
      <c r="U33" s="1">
        <f>VLOOKUP($B33,'Form Responses 1'!$B$2:$S$771,18,FALSE)</f>
        <v>0</v>
      </c>
      <c r="V33" s="1">
        <f>VLOOKUP($B33,'Form Responses 1'!$B$2:$U$771,19,FALSE)</f>
        <v>29</v>
      </c>
      <c r="W33" s="1">
        <f>VLOOKUP($B33,'Form Responses 1'!$B$2:$U$771,20,FALSE)</f>
        <v>29</v>
      </c>
      <c r="X33" s="16">
        <f>COUNTIF('Form Responses 1'!$B$2:$B$763,$B33)</f>
        <v>1</v>
      </c>
      <c r="Y33" s="16" t="str">
        <f t="shared" si="0"/>
        <v>SAMA</v>
      </c>
      <c r="Z33" s="16" t="str">
        <f t="shared" si="1"/>
        <v>SAMA</v>
      </c>
      <c r="AA33" s="16" t="str">
        <f t="shared" si="2"/>
        <v>SAMA</v>
      </c>
    </row>
    <row r="34" spans="1:27" ht="15" x14ac:dyDescent="0.25">
      <c r="A34" s="13" t="s">
        <v>421</v>
      </c>
      <c r="B34" s="14">
        <v>20540193</v>
      </c>
      <c r="C34" s="13" t="s">
        <v>22</v>
      </c>
      <c r="D34" s="13" t="s">
        <v>400</v>
      </c>
      <c r="E34" s="13" t="s">
        <v>419</v>
      </c>
      <c r="F34" s="13" t="s">
        <v>404</v>
      </c>
      <c r="G34" s="15">
        <v>283</v>
      </c>
      <c r="I34" s="9">
        <f>VLOOKUP($B34,'Form Responses 1'!$B$2:$S$771,6,FALSE)</f>
        <v>280</v>
      </c>
      <c r="J34" s="9">
        <f>VLOOKUP($B34,'Form Responses 1'!$B$2:$S$771,7,FALSE)</f>
        <v>134</v>
      </c>
      <c r="K34" s="9">
        <f>VLOOKUP($B34,'Form Responses 1'!$B$2:$S$771,8,FALSE)</f>
        <v>146</v>
      </c>
      <c r="L34" s="10">
        <f>VLOOKUP($B34,'Form Responses 1'!$B$2:$S$771,9,FALSE)</f>
        <v>280</v>
      </c>
      <c r="M34" s="10">
        <f>VLOOKUP($B34,'Form Responses 1'!$B$2:$S$771,10,FALSE)</f>
        <v>0</v>
      </c>
      <c r="N34" s="10">
        <f>VLOOKUP($B34,'Form Responses 1'!$B$2:$S$771,11,FALSE)</f>
        <v>278</v>
      </c>
      <c r="O34" s="10">
        <f>VLOOKUP($B34,'Form Responses 1'!$B$2:$S$771,12,FALSE)</f>
        <v>2</v>
      </c>
      <c r="P34" s="11">
        <f>VLOOKUP($B34,'Form Responses 1'!$B$2:$S$771,13,FALSE)</f>
        <v>0</v>
      </c>
      <c r="Q34" s="11">
        <f>VLOOKUP($B34,'Form Responses 1'!$B$2:$S$771,14,FALSE)</f>
        <v>0</v>
      </c>
      <c r="R34" s="11">
        <f>VLOOKUP($B34,'Form Responses 1'!$B$2:$S$771,15,FALSE)</f>
        <v>0</v>
      </c>
      <c r="S34" s="11">
        <f>VLOOKUP($B34,'Form Responses 1'!$B$2:$S$771,16,FALSE)</f>
        <v>0</v>
      </c>
      <c r="T34" s="1">
        <f>VLOOKUP($B34,'Form Responses 1'!$B$2:$S$771,17,FALSE)</f>
        <v>0</v>
      </c>
      <c r="U34" s="1">
        <f>VLOOKUP($B34,'Form Responses 1'!$B$2:$S$771,18,FALSE)</f>
        <v>0</v>
      </c>
      <c r="V34" s="1">
        <f>VLOOKUP($B34,'Form Responses 1'!$B$2:$U$771,19,FALSE)</f>
        <v>56</v>
      </c>
      <c r="W34" s="1">
        <f>VLOOKUP($B34,'Form Responses 1'!$B$2:$U$771,20,FALSE)</f>
        <v>56</v>
      </c>
      <c r="X34" s="16">
        <f>COUNTIF('Form Responses 1'!$B$2:$B$763,$B34)</f>
        <v>1</v>
      </c>
      <c r="Y34" s="16" t="str">
        <f t="shared" si="0"/>
        <v>SAMA</v>
      </c>
      <c r="Z34" s="16" t="str">
        <f t="shared" si="1"/>
        <v>SAMA</v>
      </c>
      <c r="AA34" s="16" t="str">
        <f t="shared" si="2"/>
        <v>SAMA</v>
      </c>
    </row>
    <row r="35" spans="1:27" ht="15" x14ac:dyDescent="0.25">
      <c r="A35" s="13" t="s">
        <v>422</v>
      </c>
      <c r="B35" s="14">
        <v>20540194</v>
      </c>
      <c r="C35" s="13" t="s">
        <v>22</v>
      </c>
      <c r="D35" s="13" t="s">
        <v>400</v>
      </c>
      <c r="E35" s="13" t="s">
        <v>419</v>
      </c>
      <c r="F35" s="13" t="s">
        <v>404</v>
      </c>
      <c r="G35" s="15">
        <v>172</v>
      </c>
      <c r="I35" s="9">
        <f>VLOOKUP($B35,'Form Responses 1'!$B$2:$S$771,6,FALSE)</f>
        <v>172</v>
      </c>
      <c r="J35" s="9">
        <f>VLOOKUP($B35,'Form Responses 1'!$B$2:$S$771,7,FALSE)</f>
        <v>87</v>
      </c>
      <c r="K35" s="9">
        <f>VLOOKUP($B35,'Form Responses 1'!$B$2:$S$771,8,FALSE)</f>
        <v>85</v>
      </c>
      <c r="L35" s="10">
        <f>VLOOKUP($B35,'Form Responses 1'!$B$2:$S$771,9,FALSE)</f>
        <v>172</v>
      </c>
      <c r="M35" s="10">
        <f>VLOOKUP($B35,'Form Responses 1'!$B$2:$S$771,10,FALSE)</f>
        <v>0</v>
      </c>
      <c r="N35" s="10">
        <f>VLOOKUP($B35,'Form Responses 1'!$B$2:$S$771,11,FALSE)</f>
        <v>172</v>
      </c>
      <c r="O35" s="10">
        <f>VLOOKUP($B35,'Form Responses 1'!$B$2:$S$771,12,FALSE)</f>
        <v>0</v>
      </c>
      <c r="P35" s="11">
        <f>VLOOKUP($B35,'Form Responses 1'!$B$2:$S$771,13,FALSE)</f>
        <v>0</v>
      </c>
      <c r="Q35" s="11">
        <f>VLOOKUP($B35,'Form Responses 1'!$B$2:$S$771,14,FALSE)</f>
        <v>0</v>
      </c>
      <c r="R35" s="11">
        <f>VLOOKUP($B35,'Form Responses 1'!$B$2:$S$771,15,FALSE)</f>
        <v>0</v>
      </c>
      <c r="S35" s="11">
        <f>VLOOKUP($B35,'Form Responses 1'!$B$2:$S$771,16,FALSE)</f>
        <v>0</v>
      </c>
      <c r="T35" s="1">
        <f>VLOOKUP($B35,'Form Responses 1'!$B$2:$S$771,17,FALSE)</f>
        <v>0</v>
      </c>
      <c r="U35" s="1" t="str">
        <f>VLOOKUP($B35,'Form Responses 1'!$B$2:$S$771,18,FALSE)</f>
        <v>-</v>
      </c>
      <c r="V35" s="1">
        <f>VLOOKUP($B35,'Form Responses 1'!$B$2:$U$771,19,FALSE)</f>
        <v>28</v>
      </c>
      <c r="W35" s="1">
        <f>VLOOKUP($B35,'Form Responses 1'!$B$2:$U$771,20,FALSE)</f>
        <v>27</v>
      </c>
      <c r="X35" s="16">
        <f>COUNTIF('Form Responses 1'!$B$2:$B$763,$B35)</f>
        <v>1</v>
      </c>
      <c r="Y35" s="16" t="str">
        <f t="shared" si="0"/>
        <v>SAMA</v>
      </c>
      <c r="Z35" s="16" t="str">
        <f t="shared" si="1"/>
        <v>SAMA</v>
      </c>
      <c r="AA35" s="16" t="str">
        <f t="shared" si="2"/>
        <v>SAMA</v>
      </c>
    </row>
    <row r="36" spans="1:27" ht="15" x14ac:dyDescent="0.25">
      <c r="A36" s="13" t="s">
        <v>127</v>
      </c>
      <c r="B36" s="14">
        <v>20534096</v>
      </c>
      <c r="C36" s="13" t="s">
        <v>22</v>
      </c>
      <c r="D36" s="13" t="s">
        <v>400</v>
      </c>
      <c r="E36" s="13" t="s">
        <v>423</v>
      </c>
      <c r="F36" s="13" t="s">
        <v>402</v>
      </c>
      <c r="G36" s="15">
        <v>420</v>
      </c>
      <c r="I36" s="9">
        <f>VLOOKUP($B36,'Form Responses 1'!$B$2:$S$771,6,FALSE)</f>
        <v>426</v>
      </c>
      <c r="J36" s="9">
        <f>VLOOKUP($B36,'Form Responses 1'!$B$2:$S$771,7,FALSE)</f>
        <v>219</v>
      </c>
      <c r="K36" s="9">
        <f>VLOOKUP($B36,'Form Responses 1'!$B$2:$S$771,8,FALSE)</f>
        <v>207</v>
      </c>
      <c r="L36" s="10">
        <f>VLOOKUP($B36,'Form Responses 1'!$B$2:$S$771,9,FALSE)</f>
        <v>354</v>
      </c>
      <c r="M36" s="10">
        <f>VLOOKUP($B36,'Form Responses 1'!$B$2:$S$771,10,FALSE)</f>
        <v>8</v>
      </c>
      <c r="N36" s="10">
        <f>VLOOKUP($B36,'Form Responses 1'!$B$2:$S$771,11,FALSE)</f>
        <v>335</v>
      </c>
      <c r="O36" s="10">
        <f>VLOOKUP($B36,'Form Responses 1'!$B$2:$S$771,12,FALSE)</f>
        <v>11</v>
      </c>
      <c r="P36" s="11">
        <f>VLOOKUP($B36,'Form Responses 1'!$B$2:$S$771,13,FALSE)</f>
        <v>72</v>
      </c>
      <c r="Q36" s="11">
        <f>VLOOKUP($B36,'Form Responses 1'!$B$2:$S$771,14,FALSE)</f>
        <v>4</v>
      </c>
      <c r="R36" s="11">
        <f>VLOOKUP($B36,'Form Responses 1'!$B$2:$S$771,15,FALSE)</f>
        <v>67</v>
      </c>
      <c r="S36" s="11">
        <f>VLOOKUP($B36,'Form Responses 1'!$B$2:$S$771,16,FALSE)</f>
        <v>1</v>
      </c>
      <c r="T36" s="1">
        <f>VLOOKUP($B36,'Form Responses 1'!$B$2:$S$771,17,FALSE)</f>
        <v>0</v>
      </c>
      <c r="U36" s="1" t="str">
        <f>VLOOKUP($B36,'Form Responses 1'!$B$2:$S$771,18,FALSE)</f>
        <v>-</v>
      </c>
      <c r="V36" s="1">
        <f>VLOOKUP($B36,'Form Responses 1'!$B$2:$U$771,19,FALSE)</f>
        <v>62</v>
      </c>
      <c r="W36" s="1">
        <f>VLOOKUP($B36,'Form Responses 1'!$B$2:$U$771,20,FALSE)</f>
        <v>53</v>
      </c>
      <c r="X36" s="16">
        <f>COUNTIF('Form Responses 1'!$B$2:$B$763,$B36)</f>
        <v>1</v>
      </c>
      <c r="Y36" s="16" t="str">
        <f t="shared" si="0"/>
        <v>SAMA</v>
      </c>
      <c r="Z36" s="16" t="str">
        <f t="shared" si="1"/>
        <v>SAMA</v>
      </c>
      <c r="AA36" s="16" t="str">
        <f t="shared" si="2"/>
        <v>SAMA</v>
      </c>
    </row>
    <row r="37" spans="1:27" ht="15" x14ac:dyDescent="0.25">
      <c r="A37" s="13" t="s">
        <v>111</v>
      </c>
      <c r="B37" s="14">
        <v>20534104</v>
      </c>
      <c r="C37" s="13" t="s">
        <v>22</v>
      </c>
      <c r="D37" s="13" t="s">
        <v>400</v>
      </c>
      <c r="E37" s="13" t="s">
        <v>423</v>
      </c>
      <c r="F37" s="13" t="s">
        <v>402</v>
      </c>
      <c r="G37" s="15">
        <v>480</v>
      </c>
      <c r="I37" s="9">
        <f>VLOOKUP($B37,'Form Responses 1'!$B$2:$S$771,6,FALSE)</f>
        <v>480</v>
      </c>
      <c r="J37" s="9">
        <f>VLOOKUP($B37,'Form Responses 1'!$B$2:$S$771,7,FALSE)</f>
        <v>239</v>
      </c>
      <c r="K37" s="9">
        <f>VLOOKUP($B37,'Form Responses 1'!$B$2:$S$771,8,FALSE)</f>
        <v>241</v>
      </c>
      <c r="L37" s="10">
        <f>VLOOKUP($B37,'Form Responses 1'!$B$2:$S$771,9,FALSE)</f>
        <v>475</v>
      </c>
      <c r="M37" s="10">
        <f>VLOOKUP($B37,'Form Responses 1'!$B$2:$S$771,10,FALSE)</f>
        <v>0</v>
      </c>
      <c r="N37" s="10">
        <f>VLOOKUP($B37,'Form Responses 1'!$B$2:$S$771,11,FALSE)</f>
        <v>474</v>
      </c>
      <c r="O37" s="10">
        <f>VLOOKUP($B37,'Form Responses 1'!$B$2:$S$771,12,FALSE)</f>
        <v>1</v>
      </c>
      <c r="P37" s="11">
        <f>VLOOKUP($B37,'Form Responses 1'!$B$2:$S$771,13,FALSE)</f>
        <v>5</v>
      </c>
      <c r="Q37" s="11">
        <f>VLOOKUP($B37,'Form Responses 1'!$B$2:$S$771,14,FALSE)</f>
        <v>1</v>
      </c>
      <c r="R37" s="11">
        <f>VLOOKUP($B37,'Form Responses 1'!$B$2:$S$771,15,FALSE)</f>
        <v>4</v>
      </c>
      <c r="S37" s="11">
        <f>VLOOKUP($B37,'Form Responses 1'!$B$2:$S$771,16,FALSE)</f>
        <v>0</v>
      </c>
      <c r="T37" s="1">
        <f>VLOOKUP($B37,'Form Responses 1'!$B$2:$S$771,17,FALSE)</f>
        <v>0</v>
      </c>
      <c r="U37" s="1" t="str">
        <f>VLOOKUP($B37,'Form Responses 1'!$B$2:$S$771,18,FALSE)</f>
        <v>-</v>
      </c>
      <c r="V37" s="1">
        <f>VLOOKUP($B37,'Form Responses 1'!$B$2:$U$771,19,FALSE)</f>
        <v>73</v>
      </c>
      <c r="W37" s="1">
        <f>VLOOKUP($B37,'Form Responses 1'!$B$2:$U$771,20,FALSE)</f>
        <v>72</v>
      </c>
      <c r="X37" s="16">
        <f>COUNTIF('Form Responses 1'!$B$2:$B$763,$B37)</f>
        <v>1</v>
      </c>
      <c r="Y37" s="16" t="str">
        <f t="shared" si="0"/>
        <v>SAMA</v>
      </c>
      <c r="Z37" s="16" t="str">
        <f t="shared" si="1"/>
        <v>SAMA</v>
      </c>
      <c r="AA37" s="16" t="str">
        <f t="shared" si="2"/>
        <v>SAMA</v>
      </c>
    </row>
    <row r="38" spans="1:27" ht="15" x14ac:dyDescent="0.25">
      <c r="A38" s="13" t="s">
        <v>340</v>
      </c>
      <c r="B38" s="14">
        <v>20539443</v>
      </c>
      <c r="C38" s="13" t="s">
        <v>22</v>
      </c>
      <c r="D38" s="13" t="s">
        <v>400</v>
      </c>
      <c r="E38" s="13" t="s">
        <v>423</v>
      </c>
      <c r="F38" s="13" t="s">
        <v>402</v>
      </c>
      <c r="G38" s="15">
        <v>206</v>
      </c>
      <c r="I38" s="9">
        <f>VLOOKUP($B38,'Form Responses 1'!$B$2:$S$771,6,FALSE)</f>
        <v>206</v>
      </c>
      <c r="J38" s="9">
        <f>VLOOKUP($B38,'Form Responses 1'!$B$2:$S$771,7,FALSE)</f>
        <v>98</v>
      </c>
      <c r="K38" s="9">
        <f>VLOOKUP($B38,'Form Responses 1'!$B$2:$S$771,8,FALSE)</f>
        <v>108</v>
      </c>
      <c r="L38" s="10">
        <f>VLOOKUP($B38,'Form Responses 1'!$B$2:$S$771,9,FALSE)</f>
        <v>182</v>
      </c>
      <c r="M38" s="10">
        <f>VLOOKUP($B38,'Form Responses 1'!$B$2:$S$771,10,FALSE)</f>
        <v>6</v>
      </c>
      <c r="N38" s="10">
        <f>VLOOKUP($B38,'Form Responses 1'!$B$2:$S$771,11,FALSE)</f>
        <v>171</v>
      </c>
      <c r="O38" s="10">
        <f>VLOOKUP($B38,'Form Responses 1'!$B$2:$S$771,12,FALSE)</f>
        <v>5</v>
      </c>
      <c r="P38" s="11">
        <f>VLOOKUP($B38,'Form Responses 1'!$B$2:$S$771,13,FALSE)</f>
        <v>24</v>
      </c>
      <c r="Q38" s="11">
        <f>VLOOKUP($B38,'Form Responses 1'!$B$2:$S$771,14,FALSE)</f>
        <v>1</v>
      </c>
      <c r="R38" s="11">
        <f>VLOOKUP($B38,'Form Responses 1'!$B$2:$S$771,15,FALSE)</f>
        <v>22</v>
      </c>
      <c r="S38" s="11">
        <f>VLOOKUP($B38,'Form Responses 1'!$B$2:$S$771,16,FALSE)</f>
        <v>1</v>
      </c>
      <c r="T38" s="1">
        <f>VLOOKUP($B38,'Form Responses 1'!$B$2:$S$771,17,FALSE)</f>
        <v>0</v>
      </c>
      <c r="U38" s="1">
        <f>VLOOKUP($B38,'Form Responses 1'!$B$2:$S$771,18,FALSE)</f>
        <v>0</v>
      </c>
      <c r="V38" s="1">
        <f>VLOOKUP($B38,'Form Responses 1'!$B$2:$U$771,19,FALSE)</f>
        <v>35</v>
      </c>
      <c r="W38" s="1">
        <f>VLOOKUP($B38,'Form Responses 1'!$B$2:$U$771,20,FALSE)</f>
        <v>33</v>
      </c>
      <c r="X38" s="16">
        <f>COUNTIF('Form Responses 1'!$B$2:$B$763,$B38)</f>
        <v>1</v>
      </c>
      <c r="Y38" s="16" t="str">
        <f t="shared" si="0"/>
        <v>SAMA</v>
      </c>
      <c r="Z38" s="16" t="str">
        <f t="shared" si="1"/>
        <v>SAMA</v>
      </c>
      <c r="AA38" s="16" t="str">
        <f t="shared" si="2"/>
        <v>SAMA</v>
      </c>
    </row>
    <row r="39" spans="1:27" ht="15" x14ac:dyDescent="0.25">
      <c r="A39" s="13" t="s">
        <v>166</v>
      </c>
      <c r="B39" s="14">
        <v>20539445</v>
      </c>
      <c r="C39" s="13" t="s">
        <v>22</v>
      </c>
      <c r="D39" s="13" t="s">
        <v>400</v>
      </c>
      <c r="E39" s="13" t="s">
        <v>423</v>
      </c>
      <c r="F39" s="13" t="s">
        <v>402</v>
      </c>
      <c r="G39" s="15">
        <v>304</v>
      </c>
      <c r="I39" s="9">
        <f>VLOOKUP($B39,'Form Responses 1'!$B$2:$S$771,6,FALSE)</f>
        <v>307</v>
      </c>
      <c r="J39" s="9">
        <f>VLOOKUP($B39,'Form Responses 1'!$B$2:$S$771,7,FALSE)</f>
        <v>159</v>
      </c>
      <c r="K39" s="9">
        <f>VLOOKUP($B39,'Form Responses 1'!$B$2:$S$771,8,FALSE)</f>
        <v>148</v>
      </c>
      <c r="L39" s="10">
        <f>VLOOKUP($B39,'Form Responses 1'!$B$2:$S$771,9,FALSE)</f>
        <v>274</v>
      </c>
      <c r="M39" s="10">
        <f>VLOOKUP($B39,'Form Responses 1'!$B$2:$S$771,10,FALSE)</f>
        <v>8</v>
      </c>
      <c r="N39" s="10">
        <f>VLOOKUP($B39,'Form Responses 1'!$B$2:$S$771,11,FALSE)</f>
        <v>266</v>
      </c>
      <c r="O39" s="10">
        <f>VLOOKUP($B39,'Form Responses 1'!$B$2:$S$771,12,FALSE)</f>
        <v>0</v>
      </c>
      <c r="P39" s="11">
        <f>VLOOKUP($B39,'Form Responses 1'!$B$2:$S$771,13,FALSE)</f>
        <v>33</v>
      </c>
      <c r="Q39" s="11">
        <f>VLOOKUP($B39,'Form Responses 1'!$B$2:$S$771,14,FALSE)</f>
        <v>1</v>
      </c>
      <c r="R39" s="11">
        <f>VLOOKUP($B39,'Form Responses 1'!$B$2:$S$771,15,FALSE)</f>
        <v>32</v>
      </c>
      <c r="S39" s="11">
        <f>VLOOKUP($B39,'Form Responses 1'!$B$2:$S$771,16,FALSE)</f>
        <v>0</v>
      </c>
      <c r="T39" s="1">
        <f>VLOOKUP($B39,'Form Responses 1'!$B$2:$S$771,17,FALSE)</f>
        <v>0</v>
      </c>
      <c r="U39" s="1">
        <f>VLOOKUP($B39,'Form Responses 1'!$B$2:$S$771,18,FALSE)</f>
        <v>0</v>
      </c>
      <c r="V39" s="1">
        <f>VLOOKUP($B39,'Form Responses 1'!$B$2:$U$771,19,FALSE)</f>
        <v>49</v>
      </c>
      <c r="W39" s="1">
        <f>VLOOKUP($B39,'Form Responses 1'!$B$2:$U$771,20,FALSE)</f>
        <v>17</v>
      </c>
      <c r="X39" s="16">
        <f>COUNTIF('Form Responses 1'!$B$2:$B$763,$B39)</f>
        <v>1</v>
      </c>
      <c r="Y39" s="16" t="str">
        <f t="shared" si="0"/>
        <v>SAMA</v>
      </c>
      <c r="Z39" s="16" t="str">
        <f t="shared" si="1"/>
        <v>SAMA</v>
      </c>
      <c r="AA39" s="16" t="str">
        <f t="shared" si="2"/>
        <v>SAMA</v>
      </c>
    </row>
    <row r="40" spans="1:27" ht="15" x14ac:dyDescent="0.25">
      <c r="A40" s="13" t="s">
        <v>229</v>
      </c>
      <c r="B40" s="14">
        <v>20534097</v>
      </c>
      <c r="C40" s="13" t="s">
        <v>22</v>
      </c>
      <c r="D40" s="13" t="s">
        <v>400</v>
      </c>
      <c r="E40" s="13" t="s">
        <v>423</v>
      </c>
      <c r="F40" s="13" t="s">
        <v>402</v>
      </c>
      <c r="G40" s="15">
        <v>155</v>
      </c>
      <c r="I40" s="9">
        <f>VLOOKUP($B40,'Form Responses 1'!$B$2:$S$771,6,FALSE)</f>
        <v>155</v>
      </c>
      <c r="J40" s="9">
        <f>VLOOKUP($B40,'Form Responses 1'!$B$2:$S$771,7,FALSE)</f>
        <v>82</v>
      </c>
      <c r="K40" s="9">
        <f>VLOOKUP($B40,'Form Responses 1'!$B$2:$S$771,8,FALSE)</f>
        <v>73</v>
      </c>
      <c r="L40" s="10">
        <f>VLOOKUP($B40,'Form Responses 1'!$B$2:$S$771,9,FALSE)</f>
        <v>146</v>
      </c>
      <c r="M40" s="10">
        <f>VLOOKUP($B40,'Form Responses 1'!$B$2:$S$771,10,FALSE)</f>
        <v>3</v>
      </c>
      <c r="N40" s="10">
        <f>VLOOKUP($B40,'Form Responses 1'!$B$2:$S$771,11,FALSE)</f>
        <v>142</v>
      </c>
      <c r="O40" s="10">
        <f>VLOOKUP($B40,'Form Responses 1'!$B$2:$S$771,12,FALSE)</f>
        <v>1</v>
      </c>
      <c r="P40" s="11">
        <f>VLOOKUP($B40,'Form Responses 1'!$B$2:$S$771,13,FALSE)</f>
        <v>9</v>
      </c>
      <c r="Q40" s="11">
        <f>VLOOKUP($B40,'Form Responses 1'!$B$2:$S$771,14,FALSE)</f>
        <v>0</v>
      </c>
      <c r="R40" s="11">
        <f>VLOOKUP($B40,'Form Responses 1'!$B$2:$S$771,15,FALSE)</f>
        <v>9</v>
      </c>
      <c r="S40" s="11">
        <f>VLOOKUP($B40,'Form Responses 1'!$B$2:$S$771,16,FALSE)</f>
        <v>0</v>
      </c>
      <c r="T40" s="1">
        <f>VLOOKUP($B40,'Form Responses 1'!$B$2:$S$771,17,FALSE)</f>
        <v>0</v>
      </c>
      <c r="U40" s="1">
        <f>VLOOKUP($B40,'Form Responses 1'!$B$2:$S$771,18,FALSE)</f>
        <v>0</v>
      </c>
      <c r="V40" s="1">
        <f>VLOOKUP($B40,'Form Responses 1'!$B$2:$U$771,19,FALSE)</f>
        <v>20</v>
      </c>
      <c r="W40" s="1">
        <f>VLOOKUP($B40,'Form Responses 1'!$B$2:$U$771,20,FALSE)</f>
        <v>18</v>
      </c>
      <c r="X40" s="16">
        <f>COUNTIF('Form Responses 1'!$B$2:$B$763,$B40)</f>
        <v>1</v>
      </c>
      <c r="Y40" s="16" t="str">
        <f t="shared" si="0"/>
        <v>SAMA</v>
      </c>
      <c r="Z40" s="16" t="str">
        <f t="shared" si="1"/>
        <v>SAMA</v>
      </c>
      <c r="AA40" s="16" t="str">
        <f t="shared" si="2"/>
        <v>SAMA</v>
      </c>
    </row>
    <row r="41" spans="1:27" ht="15" x14ac:dyDescent="0.25">
      <c r="A41" s="13" t="s">
        <v>302</v>
      </c>
      <c r="B41" s="14">
        <v>20534098</v>
      </c>
      <c r="C41" s="13" t="s">
        <v>22</v>
      </c>
      <c r="D41" s="13" t="s">
        <v>400</v>
      </c>
      <c r="E41" s="13" t="s">
        <v>423</v>
      </c>
      <c r="F41" s="13" t="s">
        <v>402</v>
      </c>
      <c r="G41" s="15">
        <v>270</v>
      </c>
      <c r="I41" s="9">
        <f>VLOOKUP($B41,'Form Responses 1'!$B$2:$S$771,6,FALSE)</f>
        <v>270</v>
      </c>
      <c r="J41" s="9">
        <f>VLOOKUP($B41,'Form Responses 1'!$B$2:$S$771,7,FALSE)</f>
        <v>144</v>
      </c>
      <c r="K41" s="9">
        <f>VLOOKUP($B41,'Form Responses 1'!$B$2:$S$771,8,FALSE)</f>
        <v>126</v>
      </c>
      <c r="L41" s="10">
        <f>VLOOKUP($B41,'Form Responses 1'!$B$2:$S$771,9,FALSE)</f>
        <v>228</v>
      </c>
      <c r="M41" s="10">
        <f>VLOOKUP($B41,'Form Responses 1'!$B$2:$S$771,10,FALSE)</f>
        <v>9</v>
      </c>
      <c r="N41" s="10">
        <f>VLOOKUP($B41,'Form Responses 1'!$B$2:$S$771,11,FALSE)</f>
        <v>218</v>
      </c>
      <c r="O41" s="10">
        <f>VLOOKUP($B41,'Form Responses 1'!$B$2:$S$771,12,FALSE)</f>
        <v>1</v>
      </c>
      <c r="P41" s="11">
        <f>VLOOKUP($B41,'Form Responses 1'!$B$2:$S$771,13,FALSE)</f>
        <v>42</v>
      </c>
      <c r="Q41" s="11">
        <f>VLOOKUP($B41,'Form Responses 1'!$B$2:$S$771,14,FALSE)</f>
        <v>0</v>
      </c>
      <c r="R41" s="11">
        <f>VLOOKUP($B41,'Form Responses 1'!$B$2:$S$771,15,FALSE)</f>
        <v>42</v>
      </c>
      <c r="S41" s="11">
        <f>VLOOKUP($B41,'Form Responses 1'!$B$2:$S$771,16,FALSE)</f>
        <v>0</v>
      </c>
      <c r="T41" s="1">
        <f>VLOOKUP($B41,'Form Responses 1'!$B$2:$S$771,17,FALSE)</f>
        <v>0</v>
      </c>
      <c r="U41" s="1">
        <f>VLOOKUP($B41,'Form Responses 1'!$B$2:$S$771,18,FALSE)</f>
        <v>0</v>
      </c>
      <c r="V41" s="1">
        <f>VLOOKUP($B41,'Form Responses 1'!$B$2:$U$771,19,FALSE)</f>
        <v>42</v>
      </c>
      <c r="W41" s="1">
        <f>VLOOKUP($B41,'Form Responses 1'!$B$2:$U$771,20,FALSE)</f>
        <v>40</v>
      </c>
      <c r="X41" s="16">
        <f>COUNTIF('Form Responses 1'!$B$2:$B$763,$B41)</f>
        <v>1</v>
      </c>
      <c r="Y41" s="16" t="str">
        <f t="shared" si="0"/>
        <v>SAMA</v>
      </c>
      <c r="Z41" s="16" t="str">
        <f t="shared" si="1"/>
        <v>SAMA</v>
      </c>
      <c r="AA41" s="16" t="str">
        <f t="shared" si="2"/>
        <v>SAMA</v>
      </c>
    </row>
    <row r="42" spans="1:27" ht="15" x14ac:dyDescent="0.25">
      <c r="A42" s="13" t="s">
        <v>265</v>
      </c>
      <c r="B42" s="14">
        <v>20534101</v>
      </c>
      <c r="C42" s="13" t="s">
        <v>22</v>
      </c>
      <c r="D42" s="13" t="s">
        <v>400</v>
      </c>
      <c r="E42" s="13" t="s">
        <v>424</v>
      </c>
      <c r="F42" s="13" t="s">
        <v>404</v>
      </c>
      <c r="G42" s="15">
        <v>570</v>
      </c>
      <c r="I42" s="9">
        <f>VLOOKUP($B42,'Form Responses 1'!$B$2:$S$771,6,FALSE)</f>
        <v>569</v>
      </c>
      <c r="J42" s="9">
        <f>VLOOKUP($B42,'Form Responses 1'!$B$2:$S$771,7,FALSE)</f>
        <v>282</v>
      </c>
      <c r="K42" s="9">
        <f>VLOOKUP($B42,'Form Responses 1'!$B$2:$S$771,8,FALSE)</f>
        <v>287</v>
      </c>
      <c r="L42" s="10">
        <f>VLOOKUP($B42,'Form Responses 1'!$B$2:$S$771,9,FALSE)</f>
        <v>567</v>
      </c>
      <c r="M42" s="10">
        <f>VLOOKUP($B42,'Form Responses 1'!$B$2:$S$771,10,FALSE)</f>
        <v>2</v>
      </c>
      <c r="N42" s="10">
        <f>VLOOKUP($B42,'Form Responses 1'!$B$2:$S$771,11,FALSE)</f>
        <v>564</v>
      </c>
      <c r="O42" s="10">
        <f>VLOOKUP($B42,'Form Responses 1'!$B$2:$S$771,12,FALSE)</f>
        <v>1</v>
      </c>
      <c r="P42" s="11">
        <f>VLOOKUP($B42,'Form Responses 1'!$B$2:$S$771,13,FALSE)</f>
        <v>2</v>
      </c>
      <c r="Q42" s="11">
        <f>VLOOKUP($B42,'Form Responses 1'!$B$2:$S$771,14,FALSE)</f>
        <v>0</v>
      </c>
      <c r="R42" s="11">
        <f>VLOOKUP($B42,'Form Responses 1'!$B$2:$S$771,15,FALSE)</f>
        <v>2</v>
      </c>
      <c r="S42" s="11">
        <f>VLOOKUP($B42,'Form Responses 1'!$B$2:$S$771,16,FALSE)</f>
        <v>0</v>
      </c>
      <c r="T42" s="1">
        <f>VLOOKUP($B42,'Form Responses 1'!$B$2:$S$771,17,FALSE)</f>
        <v>0</v>
      </c>
      <c r="U42" s="1">
        <f>VLOOKUP($B42,'Form Responses 1'!$B$2:$S$771,18,FALSE)</f>
        <v>0</v>
      </c>
      <c r="V42" s="1">
        <f>VLOOKUP($B42,'Form Responses 1'!$B$2:$U$771,19,FALSE)</f>
        <v>84</v>
      </c>
      <c r="W42" s="1">
        <f>VLOOKUP($B42,'Form Responses 1'!$B$2:$U$771,20,FALSE)</f>
        <v>81</v>
      </c>
      <c r="X42" s="16">
        <f>COUNTIF('Form Responses 1'!$B$2:$B$763,$B42)</f>
        <v>1</v>
      </c>
      <c r="Y42" s="16" t="str">
        <f t="shared" si="0"/>
        <v>SAMA</v>
      </c>
      <c r="Z42" s="16" t="str">
        <f t="shared" si="1"/>
        <v>SAMA</v>
      </c>
      <c r="AA42" s="16" t="str">
        <f t="shared" si="2"/>
        <v>SAMA</v>
      </c>
    </row>
    <row r="43" spans="1:27" ht="15" x14ac:dyDescent="0.25">
      <c r="A43" s="13" t="s">
        <v>141</v>
      </c>
      <c r="B43" s="14">
        <v>20534100</v>
      </c>
      <c r="C43" s="13" t="s">
        <v>22</v>
      </c>
      <c r="D43" s="13" t="s">
        <v>400</v>
      </c>
      <c r="E43" s="13" t="s">
        <v>425</v>
      </c>
      <c r="F43" s="13" t="s">
        <v>404</v>
      </c>
      <c r="G43" s="15">
        <v>168</v>
      </c>
      <c r="I43" s="9">
        <f>VLOOKUP($B43,'Form Responses 1'!$B$2:$S$771,6,FALSE)</f>
        <v>168</v>
      </c>
      <c r="J43" s="9">
        <f>VLOOKUP($B43,'Form Responses 1'!$B$2:$S$771,7,FALSE)</f>
        <v>91</v>
      </c>
      <c r="K43" s="9">
        <f>VLOOKUP($B43,'Form Responses 1'!$B$2:$S$771,8,FALSE)</f>
        <v>77</v>
      </c>
      <c r="L43" s="10">
        <f>VLOOKUP($B43,'Form Responses 1'!$B$2:$S$771,9,FALSE)</f>
        <v>146</v>
      </c>
      <c r="M43" s="10">
        <f>VLOOKUP($B43,'Form Responses 1'!$B$2:$S$771,10,FALSE)</f>
        <v>0</v>
      </c>
      <c r="N43" s="10">
        <f>VLOOKUP($B43,'Form Responses 1'!$B$2:$S$771,11,FALSE)</f>
        <v>145</v>
      </c>
      <c r="O43" s="10">
        <f>VLOOKUP($B43,'Form Responses 1'!$B$2:$S$771,12,FALSE)</f>
        <v>1</v>
      </c>
      <c r="P43" s="11">
        <f>VLOOKUP($B43,'Form Responses 1'!$B$2:$S$771,13,FALSE)</f>
        <v>22</v>
      </c>
      <c r="Q43" s="11">
        <f>VLOOKUP($B43,'Form Responses 1'!$B$2:$S$771,14,FALSE)</f>
        <v>0</v>
      </c>
      <c r="R43" s="11">
        <f>VLOOKUP($B43,'Form Responses 1'!$B$2:$S$771,15,FALSE)</f>
        <v>22</v>
      </c>
      <c r="S43" s="11">
        <f>VLOOKUP($B43,'Form Responses 1'!$B$2:$S$771,16,FALSE)</f>
        <v>0</v>
      </c>
      <c r="T43" s="1">
        <f>VLOOKUP($B43,'Form Responses 1'!$B$2:$S$771,17,FALSE)</f>
        <v>0</v>
      </c>
      <c r="U43" s="1">
        <f>VLOOKUP($B43,'Form Responses 1'!$B$2:$S$771,18,FALSE)</f>
        <v>0</v>
      </c>
      <c r="V43" s="1">
        <f>VLOOKUP($B43,'Form Responses 1'!$B$2:$U$771,19,FALSE)</f>
        <v>28</v>
      </c>
      <c r="W43" s="1">
        <f>VLOOKUP($B43,'Form Responses 1'!$B$2:$U$771,20,FALSE)</f>
        <v>26</v>
      </c>
      <c r="X43" s="16">
        <f>COUNTIF('Form Responses 1'!$B$2:$B$763,$B43)</f>
        <v>1</v>
      </c>
      <c r="Y43" s="16" t="str">
        <f t="shared" si="0"/>
        <v>SAMA</v>
      </c>
      <c r="Z43" s="16" t="str">
        <f t="shared" si="1"/>
        <v>SAMA</v>
      </c>
      <c r="AA43" s="16" t="str">
        <f t="shared" si="2"/>
        <v>SAMA</v>
      </c>
    </row>
    <row r="44" spans="1:27" ht="15" x14ac:dyDescent="0.25">
      <c r="A44" s="13" t="s">
        <v>89</v>
      </c>
      <c r="B44" s="14">
        <v>20539446</v>
      </c>
      <c r="C44" s="13" t="s">
        <v>22</v>
      </c>
      <c r="D44" s="13" t="s">
        <v>400</v>
      </c>
      <c r="E44" s="13" t="s">
        <v>425</v>
      </c>
      <c r="F44" s="13" t="s">
        <v>404</v>
      </c>
      <c r="G44" s="15">
        <v>184</v>
      </c>
      <c r="I44" s="9">
        <f>VLOOKUP($B44,'Form Responses 1'!$B$2:$S$771,6,FALSE)</f>
        <v>183</v>
      </c>
      <c r="J44" s="9">
        <f>VLOOKUP($B44,'Form Responses 1'!$B$2:$S$771,7,FALSE)</f>
        <v>95</v>
      </c>
      <c r="K44" s="9">
        <f>VLOOKUP($B44,'Form Responses 1'!$B$2:$S$771,8,FALSE)</f>
        <v>88</v>
      </c>
      <c r="L44" s="10">
        <f>VLOOKUP($B44,'Form Responses 1'!$B$2:$S$771,9,FALSE)</f>
        <v>145</v>
      </c>
      <c r="M44" s="10">
        <f>VLOOKUP($B44,'Form Responses 1'!$B$2:$S$771,10,FALSE)</f>
        <v>2</v>
      </c>
      <c r="N44" s="10">
        <f>VLOOKUP($B44,'Form Responses 1'!$B$2:$S$771,11,FALSE)</f>
        <v>141</v>
      </c>
      <c r="O44" s="10">
        <f>VLOOKUP($B44,'Form Responses 1'!$B$2:$S$771,12,FALSE)</f>
        <v>2</v>
      </c>
      <c r="P44" s="11">
        <f>VLOOKUP($B44,'Form Responses 1'!$B$2:$S$771,13,FALSE)</f>
        <v>38</v>
      </c>
      <c r="Q44" s="11">
        <f>VLOOKUP($B44,'Form Responses 1'!$B$2:$S$771,14,FALSE)</f>
        <v>0</v>
      </c>
      <c r="R44" s="11">
        <f>VLOOKUP($B44,'Form Responses 1'!$B$2:$S$771,15,FALSE)</f>
        <v>38</v>
      </c>
      <c r="S44" s="11">
        <f>VLOOKUP($B44,'Form Responses 1'!$B$2:$S$771,16,FALSE)</f>
        <v>0</v>
      </c>
      <c r="T44" s="1">
        <f>VLOOKUP($B44,'Form Responses 1'!$B$2:$S$771,17,FALSE)</f>
        <v>0</v>
      </c>
      <c r="U44" s="1" t="str">
        <f>VLOOKUP($B44,'Form Responses 1'!$B$2:$S$771,18,FALSE)</f>
        <v>-</v>
      </c>
      <c r="V44" s="1">
        <f>VLOOKUP($B44,'Form Responses 1'!$B$2:$U$771,19,FALSE)</f>
        <v>28</v>
      </c>
      <c r="W44" s="1">
        <f>VLOOKUP($B44,'Form Responses 1'!$B$2:$U$771,20,FALSE)</f>
        <v>20</v>
      </c>
      <c r="X44" s="16">
        <f>COUNTIF('Form Responses 1'!$B$2:$B$763,$B44)</f>
        <v>1</v>
      </c>
      <c r="Y44" s="16" t="str">
        <f t="shared" si="0"/>
        <v>SAMA</v>
      </c>
      <c r="Z44" s="16" t="str">
        <f t="shared" si="1"/>
        <v>SAMA</v>
      </c>
      <c r="AA44" s="16" t="str">
        <f t="shared" si="2"/>
        <v>SAMA</v>
      </c>
    </row>
    <row r="45" spans="1:27" ht="15" x14ac:dyDescent="0.25">
      <c r="A45" s="13" t="s">
        <v>87</v>
      </c>
      <c r="B45" s="14">
        <v>20539447</v>
      </c>
      <c r="C45" s="13" t="s">
        <v>22</v>
      </c>
      <c r="D45" s="13" t="s">
        <v>400</v>
      </c>
      <c r="E45" s="13" t="s">
        <v>425</v>
      </c>
      <c r="F45" s="13" t="s">
        <v>404</v>
      </c>
      <c r="G45" s="15">
        <v>65</v>
      </c>
      <c r="I45" s="9">
        <f>VLOOKUP($B45,'Form Responses 1'!$B$2:$S$771,6,FALSE)</f>
        <v>65</v>
      </c>
      <c r="J45" s="9">
        <f>VLOOKUP($B45,'Form Responses 1'!$B$2:$S$771,7,FALSE)</f>
        <v>40</v>
      </c>
      <c r="K45" s="9">
        <f>VLOOKUP($B45,'Form Responses 1'!$B$2:$S$771,8,FALSE)</f>
        <v>25</v>
      </c>
      <c r="L45" s="10">
        <f>VLOOKUP($B45,'Form Responses 1'!$B$2:$S$771,9,FALSE)</f>
        <v>45</v>
      </c>
      <c r="M45" s="10">
        <f>VLOOKUP($B45,'Form Responses 1'!$B$2:$S$771,10,FALSE)</f>
        <v>1</v>
      </c>
      <c r="N45" s="10">
        <f>VLOOKUP($B45,'Form Responses 1'!$B$2:$S$771,11,FALSE)</f>
        <v>44</v>
      </c>
      <c r="O45" s="10">
        <f>VLOOKUP($B45,'Form Responses 1'!$B$2:$S$771,12,FALSE)</f>
        <v>0</v>
      </c>
      <c r="P45" s="11">
        <f>VLOOKUP($B45,'Form Responses 1'!$B$2:$S$771,13,FALSE)</f>
        <v>20</v>
      </c>
      <c r="Q45" s="11">
        <f>VLOOKUP($B45,'Form Responses 1'!$B$2:$S$771,14,FALSE)</f>
        <v>1</v>
      </c>
      <c r="R45" s="11">
        <f>VLOOKUP($B45,'Form Responses 1'!$B$2:$S$771,15,FALSE)</f>
        <v>19</v>
      </c>
      <c r="S45" s="11">
        <f>VLOOKUP($B45,'Form Responses 1'!$B$2:$S$771,16,FALSE)</f>
        <v>0</v>
      </c>
      <c r="T45" s="1">
        <f>VLOOKUP($B45,'Form Responses 1'!$B$2:$S$771,17,FALSE)</f>
        <v>0</v>
      </c>
      <c r="U45" s="1">
        <f>VLOOKUP($B45,'Form Responses 1'!$B$2:$S$771,18,FALSE)</f>
        <v>0</v>
      </c>
      <c r="V45" s="1">
        <f>VLOOKUP($B45,'Form Responses 1'!$B$2:$U$771,19,FALSE)</f>
        <v>11</v>
      </c>
      <c r="W45" s="1">
        <f>VLOOKUP($B45,'Form Responses 1'!$B$2:$U$771,20,FALSE)</f>
        <v>6</v>
      </c>
      <c r="X45" s="16">
        <f>COUNTIF('Form Responses 1'!$B$2:$B$763,$B45)</f>
        <v>1</v>
      </c>
      <c r="Y45" s="16" t="str">
        <f t="shared" si="0"/>
        <v>SAMA</v>
      </c>
      <c r="Z45" s="16" t="str">
        <f t="shared" si="1"/>
        <v>SAMA</v>
      </c>
      <c r="AA45" s="16" t="str">
        <f t="shared" si="2"/>
        <v>SAMA</v>
      </c>
    </row>
    <row r="46" spans="1:27" ht="15" x14ac:dyDescent="0.25">
      <c r="A46" s="13" t="s">
        <v>271</v>
      </c>
      <c r="B46" s="14">
        <v>20539448</v>
      </c>
      <c r="C46" s="13" t="s">
        <v>22</v>
      </c>
      <c r="D46" s="13" t="s">
        <v>400</v>
      </c>
      <c r="E46" s="13" t="s">
        <v>425</v>
      </c>
      <c r="F46" s="13" t="s">
        <v>404</v>
      </c>
      <c r="G46" s="15">
        <v>174</v>
      </c>
      <c r="I46" s="9">
        <f>VLOOKUP($B46,'Form Responses 1'!$B$2:$S$771,6,FALSE)</f>
        <v>174</v>
      </c>
      <c r="J46" s="9">
        <f>VLOOKUP($B46,'Form Responses 1'!$B$2:$S$771,7,FALSE)</f>
        <v>83</v>
      </c>
      <c r="K46" s="9">
        <f>VLOOKUP($B46,'Form Responses 1'!$B$2:$S$771,8,FALSE)</f>
        <v>91</v>
      </c>
      <c r="L46" s="10">
        <f>VLOOKUP($B46,'Form Responses 1'!$B$2:$S$771,9,FALSE)</f>
        <v>150</v>
      </c>
      <c r="M46" s="10">
        <f>VLOOKUP($B46,'Form Responses 1'!$B$2:$S$771,10,FALSE)</f>
        <v>3</v>
      </c>
      <c r="N46" s="10">
        <f>VLOOKUP($B46,'Form Responses 1'!$B$2:$S$771,11,FALSE)</f>
        <v>146</v>
      </c>
      <c r="O46" s="10">
        <f>VLOOKUP($B46,'Form Responses 1'!$B$2:$S$771,12,FALSE)</f>
        <v>1</v>
      </c>
      <c r="P46" s="11">
        <f>VLOOKUP($B46,'Form Responses 1'!$B$2:$S$771,13,FALSE)</f>
        <v>24</v>
      </c>
      <c r="Q46" s="11">
        <f>VLOOKUP($B46,'Form Responses 1'!$B$2:$S$771,14,FALSE)</f>
        <v>1</v>
      </c>
      <c r="R46" s="11">
        <f>VLOOKUP($B46,'Form Responses 1'!$B$2:$S$771,15,FALSE)</f>
        <v>23</v>
      </c>
      <c r="S46" s="11">
        <f>VLOOKUP($B46,'Form Responses 1'!$B$2:$S$771,16,FALSE)</f>
        <v>0</v>
      </c>
      <c r="T46" s="1">
        <f>VLOOKUP($B46,'Form Responses 1'!$B$2:$S$771,17,FALSE)</f>
        <v>1</v>
      </c>
      <c r="U46" s="1" t="str">
        <f>VLOOKUP($B46,'Form Responses 1'!$B$2:$S$771,18,FALSE)</f>
        <v>Anak A - Tidak Bekerja, tidak ingin melanjutkan sekolah.</v>
      </c>
      <c r="V46" s="1">
        <f>VLOOKUP($B46,'Form Responses 1'!$B$2:$U$771,19,FALSE)</f>
        <v>28</v>
      </c>
      <c r="W46" s="1">
        <f>VLOOKUP($B46,'Form Responses 1'!$B$2:$U$771,20,FALSE)</f>
        <v>26</v>
      </c>
      <c r="X46" s="16">
        <f>COUNTIF('Form Responses 1'!$B$2:$B$763,$B46)</f>
        <v>1</v>
      </c>
      <c r="Y46" s="16" t="str">
        <f t="shared" si="0"/>
        <v>SAMA</v>
      </c>
      <c r="Z46" s="16" t="str">
        <f t="shared" si="1"/>
        <v>SAMA</v>
      </c>
      <c r="AA46" s="16" t="str">
        <f t="shared" si="2"/>
        <v>SAMA</v>
      </c>
    </row>
    <row r="47" spans="1:27" ht="15" x14ac:dyDescent="0.25">
      <c r="A47" s="13" t="s">
        <v>380</v>
      </c>
      <c r="B47" s="14">
        <v>20534099</v>
      </c>
      <c r="C47" s="13" t="s">
        <v>22</v>
      </c>
      <c r="D47" s="13" t="s">
        <v>400</v>
      </c>
      <c r="E47" s="13" t="s">
        <v>426</v>
      </c>
      <c r="F47" s="13" t="s">
        <v>407</v>
      </c>
      <c r="G47" s="15">
        <v>445</v>
      </c>
      <c r="I47" s="9">
        <f>VLOOKUP($B47,'Form Responses 1'!$B$2:$S$771,6,FALSE)</f>
        <v>444</v>
      </c>
      <c r="J47" s="9">
        <f>VLOOKUP($B47,'Form Responses 1'!$B$2:$S$771,7,FALSE)</f>
        <v>237</v>
      </c>
      <c r="K47" s="9">
        <f>VLOOKUP($B47,'Form Responses 1'!$B$2:$S$771,8,FALSE)</f>
        <v>207</v>
      </c>
      <c r="L47" s="10">
        <f>VLOOKUP($B47,'Form Responses 1'!$B$2:$S$771,9,FALSE)</f>
        <v>444</v>
      </c>
      <c r="M47" s="10">
        <f>VLOOKUP($B47,'Form Responses 1'!$B$2:$S$771,10,FALSE)</f>
        <v>56</v>
      </c>
      <c r="N47" s="10">
        <f>VLOOKUP($B47,'Form Responses 1'!$B$2:$S$771,11,FALSE)</f>
        <v>387</v>
      </c>
      <c r="O47" s="10">
        <f>VLOOKUP($B47,'Form Responses 1'!$B$2:$S$771,12,FALSE)</f>
        <v>1</v>
      </c>
      <c r="P47" s="11">
        <f>VLOOKUP($B47,'Form Responses 1'!$B$2:$S$771,13,FALSE)</f>
        <v>0</v>
      </c>
      <c r="Q47" s="11">
        <f>VLOOKUP($B47,'Form Responses 1'!$B$2:$S$771,14,FALSE)</f>
        <v>0</v>
      </c>
      <c r="R47" s="11">
        <f>VLOOKUP($B47,'Form Responses 1'!$B$2:$S$771,15,FALSE)</f>
        <v>0</v>
      </c>
      <c r="S47" s="11">
        <f>VLOOKUP($B47,'Form Responses 1'!$B$2:$S$771,16,FALSE)</f>
        <v>0</v>
      </c>
      <c r="T47" s="1">
        <f>VLOOKUP($B47,'Form Responses 1'!$B$2:$S$771,17,FALSE)</f>
        <v>0</v>
      </c>
      <c r="U47" s="1">
        <f>VLOOKUP($B47,'Form Responses 1'!$B$2:$S$771,18,FALSE)</f>
        <v>0</v>
      </c>
      <c r="V47" s="1">
        <f>VLOOKUP($B47,'Form Responses 1'!$B$2:$U$771,19,FALSE)</f>
        <v>56</v>
      </c>
      <c r="W47" s="1">
        <f>VLOOKUP($B47,'Form Responses 1'!$B$2:$U$771,20,FALSE)</f>
        <v>41</v>
      </c>
      <c r="X47" s="16">
        <f>COUNTIF('Form Responses 1'!$B$2:$B$763,$B47)</f>
        <v>1</v>
      </c>
      <c r="Y47" s="16" t="str">
        <f t="shared" si="0"/>
        <v>SAMA</v>
      </c>
      <c r="Z47" s="16" t="str">
        <f t="shared" si="1"/>
        <v>SAMA</v>
      </c>
      <c r="AA47" s="16" t="str">
        <f t="shared" si="2"/>
        <v>SAMA</v>
      </c>
    </row>
    <row r="48" spans="1:27" ht="15" x14ac:dyDescent="0.25">
      <c r="A48" s="13" t="s">
        <v>150</v>
      </c>
      <c r="B48" s="14">
        <v>20548804</v>
      </c>
      <c r="C48" s="13" t="s">
        <v>22</v>
      </c>
      <c r="D48" s="13" t="s">
        <v>400</v>
      </c>
      <c r="E48" s="13" t="s">
        <v>426</v>
      </c>
      <c r="F48" s="13" t="s">
        <v>407</v>
      </c>
      <c r="G48" s="15">
        <v>205</v>
      </c>
      <c r="I48" s="9">
        <f>VLOOKUP($B48,'Form Responses 1'!$B$2:$S$771,6,FALSE)</f>
        <v>205</v>
      </c>
      <c r="J48" s="9">
        <f>VLOOKUP($B48,'Form Responses 1'!$B$2:$S$771,7,FALSE)</f>
        <v>109</v>
      </c>
      <c r="K48" s="9">
        <f>VLOOKUP($B48,'Form Responses 1'!$B$2:$S$771,8,FALSE)</f>
        <v>96</v>
      </c>
      <c r="L48" s="10">
        <f>VLOOKUP($B48,'Form Responses 1'!$B$2:$S$771,9,FALSE)</f>
        <v>197</v>
      </c>
      <c r="M48" s="10">
        <f>VLOOKUP($B48,'Form Responses 1'!$B$2:$S$771,10,FALSE)</f>
        <v>2</v>
      </c>
      <c r="N48" s="10">
        <f>VLOOKUP($B48,'Form Responses 1'!$B$2:$S$771,11,FALSE)</f>
        <v>193</v>
      </c>
      <c r="O48" s="10">
        <f>VLOOKUP($B48,'Form Responses 1'!$B$2:$S$771,12,FALSE)</f>
        <v>2</v>
      </c>
      <c r="P48" s="11">
        <f>VLOOKUP($B48,'Form Responses 1'!$B$2:$S$771,13,FALSE)</f>
        <v>8</v>
      </c>
      <c r="Q48" s="11">
        <f>VLOOKUP($B48,'Form Responses 1'!$B$2:$S$771,14,FALSE)</f>
        <v>0</v>
      </c>
      <c r="R48" s="11">
        <f>VLOOKUP($B48,'Form Responses 1'!$B$2:$S$771,15,FALSE)</f>
        <v>8</v>
      </c>
      <c r="S48" s="11">
        <f>VLOOKUP($B48,'Form Responses 1'!$B$2:$S$771,16,FALSE)</f>
        <v>0</v>
      </c>
      <c r="T48" s="1">
        <f>VLOOKUP($B48,'Form Responses 1'!$B$2:$S$771,17,FALSE)</f>
        <v>0</v>
      </c>
      <c r="U48" s="1" t="str">
        <f>VLOOKUP($B48,'Form Responses 1'!$B$2:$S$771,18,FALSE)</f>
        <v>-</v>
      </c>
      <c r="V48" s="1">
        <f>VLOOKUP($B48,'Form Responses 1'!$B$2:$U$771,19,FALSE)</f>
        <v>42</v>
      </c>
      <c r="W48" s="1">
        <f>VLOOKUP($B48,'Form Responses 1'!$B$2:$U$771,20,FALSE)</f>
        <v>40</v>
      </c>
      <c r="X48" s="16">
        <f>COUNTIF('Form Responses 1'!$B$2:$B$763,$B48)</f>
        <v>1</v>
      </c>
      <c r="Y48" s="16" t="str">
        <f t="shared" si="0"/>
        <v>SAMA</v>
      </c>
      <c r="Z48" s="16" t="str">
        <f t="shared" si="1"/>
        <v>SAMA</v>
      </c>
      <c r="AA48" s="16" t="str">
        <f t="shared" si="2"/>
        <v>SAMA</v>
      </c>
    </row>
    <row r="49" spans="1:27" ht="15" x14ac:dyDescent="0.25">
      <c r="A49" s="13" t="s">
        <v>279</v>
      </c>
      <c r="B49" s="14">
        <v>20534076</v>
      </c>
      <c r="C49" s="13" t="s">
        <v>22</v>
      </c>
      <c r="D49" s="13" t="s">
        <v>400</v>
      </c>
      <c r="E49" s="13" t="s">
        <v>426</v>
      </c>
      <c r="F49" s="13" t="s">
        <v>407</v>
      </c>
      <c r="G49" s="15">
        <v>185</v>
      </c>
      <c r="I49" s="9">
        <f>VLOOKUP($B49,'Form Responses 1'!$B$2:$S$771,6,FALSE)</f>
        <v>185</v>
      </c>
      <c r="J49" s="9">
        <f>VLOOKUP($B49,'Form Responses 1'!$B$2:$S$771,7,FALSE)</f>
        <v>73</v>
      </c>
      <c r="K49" s="9">
        <f>VLOOKUP($B49,'Form Responses 1'!$B$2:$S$771,8,FALSE)</f>
        <v>112</v>
      </c>
      <c r="L49" s="10">
        <f>VLOOKUP($B49,'Form Responses 1'!$B$2:$S$771,9,FALSE)</f>
        <v>174</v>
      </c>
      <c r="M49" s="10">
        <f>VLOOKUP($B49,'Form Responses 1'!$B$2:$S$771,10,FALSE)</f>
        <v>0</v>
      </c>
      <c r="N49" s="10">
        <f>VLOOKUP($B49,'Form Responses 1'!$B$2:$S$771,11,FALSE)</f>
        <v>174</v>
      </c>
      <c r="O49" s="10">
        <f>VLOOKUP($B49,'Form Responses 1'!$B$2:$S$771,12,FALSE)</f>
        <v>0</v>
      </c>
      <c r="P49" s="11">
        <f>VLOOKUP($B49,'Form Responses 1'!$B$2:$S$771,13,FALSE)</f>
        <v>11</v>
      </c>
      <c r="Q49" s="11">
        <f>VLOOKUP($B49,'Form Responses 1'!$B$2:$S$771,14,FALSE)</f>
        <v>0</v>
      </c>
      <c r="R49" s="11">
        <f>VLOOKUP($B49,'Form Responses 1'!$B$2:$S$771,15,FALSE)</f>
        <v>11</v>
      </c>
      <c r="S49" s="11">
        <f>VLOOKUP($B49,'Form Responses 1'!$B$2:$S$771,16,FALSE)</f>
        <v>0</v>
      </c>
      <c r="T49" s="1">
        <f>VLOOKUP($B49,'Form Responses 1'!$B$2:$S$771,17,FALSE)</f>
        <v>0</v>
      </c>
      <c r="U49" s="1">
        <f>VLOOKUP($B49,'Form Responses 1'!$B$2:$S$771,18,FALSE)</f>
        <v>0</v>
      </c>
      <c r="V49" s="1">
        <f>VLOOKUP($B49,'Form Responses 1'!$B$2:$U$771,19,FALSE)</f>
        <v>27</v>
      </c>
      <c r="W49" s="1">
        <f>VLOOKUP($B49,'Form Responses 1'!$B$2:$U$771,20,FALSE)</f>
        <v>27</v>
      </c>
      <c r="X49" s="16">
        <f>COUNTIF('Form Responses 1'!$B$2:$B$763,$B49)</f>
        <v>1</v>
      </c>
      <c r="Y49" s="16" t="str">
        <f t="shared" si="0"/>
        <v>SAMA</v>
      </c>
      <c r="Z49" s="16" t="str">
        <f t="shared" si="1"/>
        <v>SAMA</v>
      </c>
      <c r="AA49" s="16" t="str">
        <f t="shared" si="2"/>
        <v>SAMA</v>
      </c>
    </row>
    <row r="50" spans="1:27" ht="15" x14ac:dyDescent="0.25">
      <c r="A50" s="13" t="s">
        <v>308</v>
      </c>
      <c r="B50" s="14">
        <v>20534079</v>
      </c>
      <c r="C50" s="13" t="s">
        <v>22</v>
      </c>
      <c r="D50" s="13" t="s">
        <v>400</v>
      </c>
      <c r="E50" s="13" t="s">
        <v>427</v>
      </c>
      <c r="F50" s="13" t="s">
        <v>428</v>
      </c>
      <c r="G50" s="15">
        <v>186</v>
      </c>
      <c r="I50" s="9">
        <f>VLOOKUP($B50,'Form Responses 1'!$B$2:$S$771,6,FALSE)</f>
        <v>187</v>
      </c>
      <c r="J50" s="9">
        <f>VLOOKUP($B50,'Form Responses 1'!$B$2:$S$771,7,FALSE)</f>
        <v>99</v>
      </c>
      <c r="K50" s="9">
        <f>VLOOKUP($B50,'Form Responses 1'!$B$2:$S$771,8,FALSE)</f>
        <v>88</v>
      </c>
      <c r="L50" s="10">
        <f>VLOOKUP($B50,'Form Responses 1'!$B$2:$S$771,9,FALSE)</f>
        <v>147</v>
      </c>
      <c r="M50" s="10">
        <f>VLOOKUP($B50,'Form Responses 1'!$B$2:$S$771,10,FALSE)</f>
        <v>3</v>
      </c>
      <c r="N50" s="10">
        <f>VLOOKUP($B50,'Form Responses 1'!$B$2:$S$771,11,FALSE)</f>
        <v>144</v>
      </c>
      <c r="O50" s="10">
        <f>VLOOKUP($B50,'Form Responses 1'!$B$2:$S$771,12,FALSE)</f>
        <v>0</v>
      </c>
      <c r="P50" s="11">
        <f>VLOOKUP($B50,'Form Responses 1'!$B$2:$S$771,13,FALSE)</f>
        <v>40</v>
      </c>
      <c r="Q50" s="11">
        <f>VLOOKUP($B50,'Form Responses 1'!$B$2:$S$771,14,FALSE)</f>
        <v>4</v>
      </c>
      <c r="R50" s="11">
        <f>VLOOKUP($B50,'Form Responses 1'!$B$2:$S$771,15,FALSE)</f>
        <v>36</v>
      </c>
      <c r="S50" s="11">
        <f>VLOOKUP($B50,'Form Responses 1'!$B$2:$S$771,16,FALSE)</f>
        <v>0</v>
      </c>
      <c r="T50" s="1">
        <f>VLOOKUP($B50,'Form Responses 1'!$B$2:$S$771,17,FALSE)</f>
        <v>0</v>
      </c>
      <c r="U50" s="1">
        <f>VLOOKUP($B50,'Form Responses 1'!$B$2:$S$771,18,FALSE)</f>
        <v>0</v>
      </c>
      <c r="V50" s="1">
        <f>VLOOKUP($B50,'Form Responses 1'!$B$2:$U$771,19,FALSE)</f>
        <v>27</v>
      </c>
      <c r="W50" s="1">
        <f>VLOOKUP($B50,'Form Responses 1'!$B$2:$U$771,20,FALSE)</f>
        <v>27</v>
      </c>
      <c r="X50" s="16">
        <f>COUNTIF('Form Responses 1'!$B$2:$B$763,$B50)</f>
        <v>1</v>
      </c>
      <c r="Y50" s="16" t="str">
        <f t="shared" si="0"/>
        <v>SAMA</v>
      </c>
      <c r="Z50" s="16" t="str">
        <f t="shared" si="1"/>
        <v>SAMA</v>
      </c>
      <c r="AA50" s="16" t="str">
        <f t="shared" si="2"/>
        <v>SAMA</v>
      </c>
    </row>
    <row r="51" spans="1:27" ht="15" x14ac:dyDescent="0.25">
      <c r="A51" s="13" t="s">
        <v>429</v>
      </c>
      <c r="B51" s="14">
        <v>20534080</v>
      </c>
      <c r="C51" s="13" t="s">
        <v>22</v>
      </c>
      <c r="D51" s="13" t="s">
        <v>400</v>
      </c>
      <c r="E51" s="13" t="s">
        <v>427</v>
      </c>
      <c r="F51" s="13" t="s">
        <v>428</v>
      </c>
      <c r="G51" s="15">
        <v>490</v>
      </c>
      <c r="I51" s="9">
        <f>VLOOKUP($B51,'Form Responses 1'!$B$2:$S$771,6,FALSE)</f>
        <v>490</v>
      </c>
      <c r="J51" s="9">
        <f>VLOOKUP($B51,'Form Responses 1'!$B$2:$S$771,7,FALSE)</f>
        <v>242</v>
      </c>
      <c r="K51" s="9">
        <f>VLOOKUP($B51,'Form Responses 1'!$B$2:$S$771,8,FALSE)</f>
        <v>248</v>
      </c>
      <c r="L51" s="10">
        <f>VLOOKUP($B51,'Form Responses 1'!$B$2:$S$771,9,FALSE)</f>
        <v>431</v>
      </c>
      <c r="M51" s="10">
        <f>VLOOKUP($B51,'Form Responses 1'!$B$2:$S$771,10,FALSE)</f>
        <v>21</v>
      </c>
      <c r="N51" s="10">
        <f>VLOOKUP($B51,'Form Responses 1'!$B$2:$S$771,11,FALSE)</f>
        <v>371</v>
      </c>
      <c r="O51" s="10">
        <f>VLOOKUP($B51,'Form Responses 1'!$B$2:$S$771,12,FALSE)</f>
        <v>39</v>
      </c>
      <c r="P51" s="11">
        <f>VLOOKUP($B51,'Form Responses 1'!$B$2:$S$771,13,FALSE)</f>
        <v>59</v>
      </c>
      <c r="Q51" s="11">
        <f>VLOOKUP($B51,'Form Responses 1'!$B$2:$S$771,14,FALSE)</f>
        <v>0</v>
      </c>
      <c r="R51" s="11">
        <f>VLOOKUP($B51,'Form Responses 1'!$B$2:$S$771,15,FALSE)</f>
        <v>49</v>
      </c>
      <c r="S51" s="11">
        <f>VLOOKUP($B51,'Form Responses 1'!$B$2:$S$771,16,FALSE)</f>
        <v>10</v>
      </c>
      <c r="T51" s="1">
        <f>VLOOKUP($B51,'Form Responses 1'!$B$2:$S$771,17,FALSE)</f>
        <v>0</v>
      </c>
      <c r="U51" s="1">
        <f>VLOOKUP($B51,'Form Responses 1'!$B$2:$S$771,18,FALSE)</f>
        <v>0</v>
      </c>
      <c r="V51" s="1">
        <f>VLOOKUP($B51,'Form Responses 1'!$B$2:$U$771,19,FALSE)</f>
        <v>79</v>
      </c>
      <c r="W51" s="1">
        <f>VLOOKUP($B51,'Form Responses 1'!$B$2:$U$771,20,FALSE)</f>
        <v>79</v>
      </c>
      <c r="X51" s="16">
        <f>COUNTIF('Form Responses 1'!$B$2:$B$763,$B51)</f>
        <v>1</v>
      </c>
      <c r="Y51" s="16" t="str">
        <f t="shared" si="0"/>
        <v>SAMA</v>
      </c>
      <c r="Z51" s="16" t="str">
        <f t="shared" si="1"/>
        <v>SAMA</v>
      </c>
      <c r="AA51" s="16" t="str">
        <f t="shared" si="2"/>
        <v>SAMA</v>
      </c>
    </row>
    <row r="52" spans="1:27" ht="15" x14ac:dyDescent="0.25">
      <c r="A52" s="13" t="s">
        <v>194</v>
      </c>
      <c r="B52" s="14">
        <v>20534081</v>
      </c>
      <c r="C52" s="13" t="s">
        <v>22</v>
      </c>
      <c r="D52" s="13" t="s">
        <v>400</v>
      </c>
      <c r="E52" s="13" t="s">
        <v>427</v>
      </c>
      <c r="F52" s="13" t="s">
        <v>428</v>
      </c>
      <c r="G52" s="15">
        <v>152</v>
      </c>
      <c r="I52" s="9">
        <f>VLOOKUP($B52,'Form Responses 1'!$B$2:$S$771,6,FALSE)</f>
        <v>152</v>
      </c>
      <c r="J52" s="9">
        <f>VLOOKUP($B52,'Form Responses 1'!$B$2:$S$771,7,FALSE)</f>
        <v>74</v>
      </c>
      <c r="K52" s="9">
        <f>VLOOKUP($B52,'Form Responses 1'!$B$2:$S$771,8,FALSE)</f>
        <v>78</v>
      </c>
      <c r="L52" s="10">
        <f>VLOOKUP($B52,'Form Responses 1'!$B$2:$S$771,9,FALSE)</f>
        <v>138</v>
      </c>
      <c r="M52" s="10">
        <f>VLOOKUP($B52,'Form Responses 1'!$B$2:$S$771,10,FALSE)</f>
        <v>0</v>
      </c>
      <c r="N52" s="10">
        <f>VLOOKUP($B52,'Form Responses 1'!$B$2:$S$771,11,FALSE)</f>
        <v>138</v>
      </c>
      <c r="O52" s="10">
        <f>VLOOKUP($B52,'Form Responses 1'!$B$2:$S$771,12,FALSE)</f>
        <v>0</v>
      </c>
      <c r="P52" s="11">
        <f>VLOOKUP($B52,'Form Responses 1'!$B$2:$S$771,13,FALSE)</f>
        <v>14</v>
      </c>
      <c r="Q52" s="11">
        <f>VLOOKUP($B52,'Form Responses 1'!$B$2:$S$771,14,FALSE)</f>
        <v>0</v>
      </c>
      <c r="R52" s="11">
        <f>VLOOKUP($B52,'Form Responses 1'!$B$2:$S$771,15,FALSE)</f>
        <v>14</v>
      </c>
      <c r="S52" s="11">
        <f>VLOOKUP($B52,'Form Responses 1'!$B$2:$S$771,16,FALSE)</f>
        <v>0</v>
      </c>
      <c r="T52" s="1">
        <f>VLOOKUP($B52,'Form Responses 1'!$B$2:$S$771,17,FALSE)</f>
        <v>0</v>
      </c>
      <c r="U52" s="1">
        <f>VLOOKUP($B52,'Form Responses 1'!$B$2:$S$771,18,FALSE)</f>
        <v>0</v>
      </c>
      <c r="V52" s="1">
        <f>VLOOKUP($B52,'Form Responses 1'!$B$2:$U$771,19,FALSE)</f>
        <v>28</v>
      </c>
      <c r="W52" s="1">
        <f>VLOOKUP($B52,'Form Responses 1'!$B$2:$U$771,20,FALSE)</f>
        <v>27</v>
      </c>
      <c r="X52" s="16">
        <f>COUNTIF('Form Responses 1'!$B$2:$B$763,$B52)</f>
        <v>1</v>
      </c>
      <c r="Y52" s="16" t="str">
        <f t="shared" si="0"/>
        <v>SAMA</v>
      </c>
      <c r="Z52" s="16" t="str">
        <f t="shared" si="1"/>
        <v>SAMA</v>
      </c>
      <c r="AA52" s="16" t="str">
        <f t="shared" si="2"/>
        <v>SAMA</v>
      </c>
    </row>
    <row r="53" spans="1:27" ht="15" x14ac:dyDescent="0.25">
      <c r="A53" s="13" t="s">
        <v>430</v>
      </c>
      <c r="B53" s="14">
        <v>20534082</v>
      </c>
      <c r="C53" s="13" t="s">
        <v>22</v>
      </c>
      <c r="D53" s="13" t="s">
        <v>400</v>
      </c>
      <c r="E53" s="13" t="s">
        <v>427</v>
      </c>
      <c r="F53" s="13" t="s">
        <v>428</v>
      </c>
      <c r="G53" s="15">
        <v>138</v>
      </c>
      <c r="I53" s="9">
        <f>VLOOKUP($B53,'Form Responses 1'!$B$2:$S$771,6,FALSE)</f>
        <v>154</v>
      </c>
      <c r="J53" s="9">
        <f>VLOOKUP($B53,'Form Responses 1'!$B$2:$S$771,7,FALSE)</f>
        <v>79</v>
      </c>
      <c r="K53" s="9">
        <f>VLOOKUP($B53,'Form Responses 1'!$B$2:$S$771,8,FALSE)</f>
        <v>75</v>
      </c>
      <c r="L53" s="10">
        <f>VLOOKUP($B53,'Form Responses 1'!$B$2:$S$771,9,FALSE)</f>
        <v>147</v>
      </c>
      <c r="M53" s="10">
        <f>VLOOKUP($B53,'Form Responses 1'!$B$2:$S$771,10,FALSE)</f>
        <v>8</v>
      </c>
      <c r="N53" s="10">
        <f>VLOOKUP($B53,'Form Responses 1'!$B$2:$S$771,11,FALSE)</f>
        <v>139</v>
      </c>
      <c r="O53" s="10">
        <f>VLOOKUP($B53,'Form Responses 1'!$B$2:$S$771,12,FALSE)</f>
        <v>0</v>
      </c>
      <c r="P53" s="11">
        <f>VLOOKUP($B53,'Form Responses 1'!$B$2:$S$771,13,FALSE)</f>
        <v>7</v>
      </c>
      <c r="Q53" s="11">
        <f>VLOOKUP($B53,'Form Responses 1'!$B$2:$S$771,14,FALSE)</f>
        <v>0</v>
      </c>
      <c r="R53" s="11">
        <f>VLOOKUP($B53,'Form Responses 1'!$B$2:$S$771,15,FALSE)</f>
        <v>7</v>
      </c>
      <c r="S53" s="11">
        <f>VLOOKUP($B53,'Form Responses 1'!$B$2:$S$771,16,FALSE)</f>
        <v>0</v>
      </c>
      <c r="T53" s="1">
        <f>VLOOKUP($B53,'Form Responses 1'!$B$2:$S$771,17,FALSE)</f>
        <v>0</v>
      </c>
      <c r="U53" s="1">
        <f>VLOOKUP($B53,'Form Responses 1'!$B$2:$S$771,18,FALSE)</f>
        <v>0</v>
      </c>
      <c r="V53" s="1">
        <f>VLOOKUP($B53,'Form Responses 1'!$B$2:$U$771,19,FALSE)</f>
        <v>21</v>
      </c>
      <c r="W53" s="1">
        <f>VLOOKUP($B53,'Form Responses 1'!$B$2:$U$771,20,FALSE)</f>
        <v>12</v>
      </c>
      <c r="X53" s="16">
        <f>COUNTIF('Form Responses 1'!$B$2:$B$763,$B53)</f>
        <v>1</v>
      </c>
      <c r="Y53" s="16" t="str">
        <f t="shared" si="0"/>
        <v>SAMA</v>
      </c>
      <c r="Z53" s="16" t="str">
        <f t="shared" si="1"/>
        <v>SAMA</v>
      </c>
      <c r="AA53" s="16" t="str">
        <f t="shared" si="2"/>
        <v>SAMA</v>
      </c>
    </row>
    <row r="54" spans="1:27" ht="15" x14ac:dyDescent="0.25">
      <c r="A54" s="13" t="s">
        <v>67</v>
      </c>
      <c r="B54" s="14">
        <v>20534083</v>
      </c>
      <c r="C54" s="13" t="s">
        <v>22</v>
      </c>
      <c r="D54" s="13" t="s">
        <v>400</v>
      </c>
      <c r="E54" s="13" t="s">
        <v>431</v>
      </c>
      <c r="F54" s="13" t="s">
        <v>407</v>
      </c>
      <c r="G54" s="15">
        <v>468</v>
      </c>
      <c r="I54" s="9">
        <f>VLOOKUP($B54,'Form Responses 1'!$B$2:$S$771,6,FALSE)</f>
        <v>468</v>
      </c>
      <c r="J54" s="9">
        <f>VLOOKUP($B54,'Form Responses 1'!$B$2:$S$771,7,FALSE)</f>
        <v>256</v>
      </c>
      <c r="K54" s="9">
        <f>VLOOKUP($B54,'Form Responses 1'!$B$2:$S$771,8,FALSE)</f>
        <v>212</v>
      </c>
      <c r="L54" s="10">
        <f>VLOOKUP($B54,'Form Responses 1'!$B$2:$S$771,9,FALSE)</f>
        <v>457</v>
      </c>
      <c r="M54" s="10">
        <f>VLOOKUP($B54,'Form Responses 1'!$B$2:$S$771,10,FALSE)</f>
        <v>3</v>
      </c>
      <c r="N54" s="10">
        <f>VLOOKUP($B54,'Form Responses 1'!$B$2:$S$771,11,FALSE)</f>
        <v>453</v>
      </c>
      <c r="O54" s="10">
        <f>VLOOKUP($B54,'Form Responses 1'!$B$2:$S$771,12,FALSE)</f>
        <v>1</v>
      </c>
      <c r="P54" s="11">
        <f>VLOOKUP($B54,'Form Responses 1'!$B$2:$S$771,13,FALSE)</f>
        <v>11</v>
      </c>
      <c r="Q54" s="11">
        <f>VLOOKUP($B54,'Form Responses 1'!$B$2:$S$771,14,FALSE)</f>
        <v>0</v>
      </c>
      <c r="R54" s="11">
        <f>VLOOKUP($B54,'Form Responses 1'!$B$2:$S$771,15,FALSE)</f>
        <v>11</v>
      </c>
      <c r="S54" s="11">
        <f>VLOOKUP($B54,'Form Responses 1'!$B$2:$S$771,16,FALSE)</f>
        <v>0</v>
      </c>
      <c r="T54" s="1">
        <f>VLOOKUP($B54,'Form Responses 1'!$B$2:$S$771,17,FALSE)</f>
        <v>0</v>
      </c>
      <c r="U54" s="1">
        <f>VLOOKUP($B54,'Form Responses 1'!$B$2:$S$771,18,FALSE)</f>
        <v>0</v>
      </c>
      <c r="V54" s="1">
        <f>VLOOKUP($B54,'Form Responses 1'!$B$2:$U$771,19,FALSE)</f>
        <v>82</v>
      </c>
      <c r="W54" s="1">
        <f>VLOOKUP($B54,'Form Responses 1'!$B$2:$U$771,20,FALSE)</f>
        <v>80</v>
      </c>
      <c r="X54" s="16">
        <f>COUNTIF('Form Responses 1'!$B$2:$B$763,$B54)</f>
        <v>1</v>
      </c>
      <c r="Y54" s="16" t="str">
        <f t="shared" si="0"/>
        <v>SAMA</v>
      </c>
      <c r="Z54" s="16" t="str">
        <f t="shared" si="1"/>
        <v>SAMA</v>
      </c>
      <c r="AA54" s="16" t="str">
        <f t="shared" si="2"/>
        <v>SAMA</v>
      </c>
    </row>
    <row r="55" spans="1:27" ht="15" x14ac:dyDescent="0.25">
      <c r="A55" s="13" t="s">
        <v>30</v>
      </c>
      <c r="B55" s="14">
        <v>20534084</v>
      </c>
      <c r="C55" s="13" t="s">
        <v>22</v>
      </c>
      <c r="D55" s="13" t="s">
        <v>400</v>
      </c>
      <c r="E55" s="13" t="s">
        <v>431</v>
      </c>
      <c r="F55" s="13" t="s">
        <v>407</v>
      </c>
      <c r="G55" s="15">
        <v>154</v>
      </c>
      <c r="I55" s="9">
        <f>VLOOKUP($B55,'Form Responses 1'!$B$2:$S$771,6,FALSE)</f>
        <v>154</v>
      </c>
      <c r="J55" s="9">
        <f>VLOOKUP($B55,'Form Responses 1'!$B$2:$S$771,7,FALSE)</f>
        <v>85</v>
      </c>
      <c r="K55" s="9">
        <f>VLOOKUP($B55,'Form Responses 1'!$B$2:$S$771,8,FALSE)</f>
        <v>69</v>
      </c>
      <c r="L55" s="10">
        <f>VLOOKUP($B55,'Form Responses 1'!$B$2:$S$771,9,FALSE)</f>
        <v>135</v>
      </c>
      <c r="M55" s="10">
        <f>VLOOKUP($B55,'Form Responses 1'!$B$2:$S$771,10,FALSE)</f>
        <v>2</v>
      </c>
      <c r="N55" s="10">
        <f>VLOOKUP($B55,'Form Responses 1'!$B$2:$S$771,11,FALSE)</f>
        <v>130</v>
      </c>
      <c r="O55" s="10">
        <f>VLOOKUP($B55,'Form Responses 1'!$B$2:$S$771,12,FALSE)</f>
        <v>3</v>
      </c>
      <c r="P55" s="11">
        <f>VLOOKUP($B55,'Form Responses 1'!$B$2:$S$771,13,FALSE)</f>
        <v>19</v>
      </c>
      <c r="Q55" s="11">
        <f>VLOOKUP($B55,'Form Responses 1'!$B$2:$S$771,14,FALSE)</f>
        <v>0</v>
      </c>
      <c r="R55" s="11">
        <f>VLOOKUP($B55,'Form Responses 1'!$B$2:$S$771,15,FALSE)</f>
        <v>19</v>
      </c>
      <c r="S55" s="11">
        <f>VLOOKUP($B55,'Form Responses 1'!$B$2:$S$771,16,FALSE)</f>
        <v>0</v>
      </c>
      <c r="T55" s="1">
        <f>VLOOKUP($B55,'Form Responses 1'!$B$2:$S$771,17,FALSE)</f>
        <v>0</v>
      </c>
      <c r="U55" s="1">
        <f>VLOOKUP($B55,'Form Responses 1'!$B$2:$S$771,18,FALSE)</f>
        <v>0</v>
      </c>
      <c r="V55" s="1">
        <f>VLOOKUP($B55,'Form Responses 1'!$B$2:$U$771,19,FALSE)</f>
        <v>27</v>
      </c>
      <c r="W55" s="1">
        <f>VLOOKUP($B55,'Form Responses 1'!$B$2:$U$771,20,FALSE)</f>
        <v>24</v>
      </c>
      <c r="X55" s="16">
        <f>COUNTIF('Form Responses 1'!$B$2:$B$763,$B55)</f>
        <v>1</v>
      </c>
      <c r="Y55" s="16" t="str">
        <f t="shared" si="0"/>
        <v>SAMA</v>
      </c>
      <c r="Z55" s="16" t="str">
        <f t="shared" si="1"/>
        <v>SAMA</v>
      </c>
      <c r="AA55" s="16" t="str">
        <f t="shared" si="2"/>
        <v>SAMA</v>
      </c>
    </row>
    <row r="56" spans="1:27" ht="15" x14ac:dyDescent="0.25">
      <c r="A56" s="13" t="s">
        <v>162</v>
      </c>
      <c r="B56" s="14">
        <v>20534085</v>
      </c>
      <c r="C56" s="13" t="s">
        <v>22</v>
      </c>
      <c r="D56" s="13" t="s">
        <v>400</v>
      </c>
      <c r="E56" s="13" t="s">
        <v>431</v>
      </c>
      <c r="F56" s="13" t="s">
        <v>407</v>
      </c>
      <c r="G56" s="15">
        <v>267</v>
      </c>
      <c r="I56" s="9">
        <f>VLOOKUP($B56,'Form Responses 1'!$B$2:$S$771,6,FALSE)</f>
        <v>266</v>
      </c>
      <c r="J56" s="9">
        <f>VLOOKUP($B56,'Form Responses 1'!$B$2:$S$771,7,FALSE)</f>
        <v>139</v>
      </c>
      <c r="K56" s="9">
        <f>VLOOKUP($B56,'Form Responses 1'!$B$2:$S$771,8,FALSE)</f>
        <v>127</v>
      </c>
      <c r="L56" s="10">
        <f>VLOOKUP($B56,'Form Responses 1'!$B$2:$S$771,9,FALSE)</f>
        <v>218</v>
      </c>
      <c r="M56" s="10">
        <f>VLOOKUP($B56,'Form Responses 1'!$B$2:$S$771,10,FALSE)</f>
        <v>7</v>
      </c>
      <c r="N56" s="10">
        <f>VLOOKUP($B56,'Form Responses 1'!$B$2:$S$771,11,FALSE)</f>
        <v>207</v>
      </c>
      <c r="O56" s="10">
        <f>VLOOKUP($B56,'Form Responses 1'!$B$2:$S$771,12,FALSE)</f>
        <v>4</v>
      </c>
      <c r="P56" s="11">
        <f>VLOOKUP($B56,'Form Responses 1'!$B$2:$S$771,13,FALSE)</f>
        <v>48</v>
      </c>
      <c r="Q56" s="11">
        <f>VLOOKUP($B56,'Form Responses 1'!$B$2:$S$771,14,FALSE)</f>
        <v>0</v>
      </c>
      <c r="R56" s="11">
        <f>VLOOKUP($B56,'Form Responses 1'!$B$2:$S$771,15,FALSE)</f>
        <v>47</v>
      </c>
      <c r="S56" s="11">
        <f>VLOOKUP($B56,'Form Responses 1'!$B$2:$S$771,16,FALSE)</f>
        <v>1</v>
      </c>
      <c r="T56" s="1">
        <f>VLOOKUP($B56,'Form Responses 1'!$B$2:$S$771,17,FALSE)</f>
        <v>0</v>
      </c>
      <c r="U56" s="1">
        <f>VLOOKUP($B56,'Form Responses 1'!$B$2:$S$771,18,FALSE)</f>
        <v>0</v>
      </c>
      <c r="V56" s="1">
        <f>VLOOKUP($B56,'Form Responses 1'!$B$2:$U$771,19,FALSE)</f>
        <v>55</v>
      </c>
      <c r="W56" s="1">
        <f>VLOOKUP($B56,'Form Responses 1'!$B$2:$U$771,20,FALSE)</f>
        <v>52</v>
      </c>
      <c r="X56" s="16">
        <f>COUNTIF('Form Responses 1'!$B$2:$B$763,$B56)</f>
        <v>1</v>
      </c>
      <c r="Y56" s="16" t="str">
        <f t="shared" si="0"/>
        <v>SAMA</v>
      </c>
      <c r="Z56" s="16" t="str">
        <f t="shared" si="1"/>
        <v>SAMA</v>
      </c>
      <c r="AA56" s="16" t="str">
        <f t="shared" si="2"/>
        <v>SAMA</v>
      </c>
    </row>
    <row r="57" spans="1:27" ht="15" x14ac:dyDescent="0.25">
      <c r="A57" s="13" t="s">
        <v>316</v>
      </c>
      <c r="B57" s="14">
        <v>20534087</v>
      </c>
      <c r="C57" s="13" t="s">
        <v>22</v>
      </c>
      <c r="D57" s="13" t="s">
        <v>400</v>
      </c>
      <c r="E57" s="13" t="s">
        <v>431</v>
      </c>
      <c r="F57" s="13" t="s">
        <v>407</v>
      </c>
      <c r="G57" s="15">
        <v>339</v>
      </c>
      <c r="I57" s="9">
        <f>VLOOKUP($B57,'Form Responses 1'!$B$2:$S$771,6,FALSE)</f>
        <v>340</v>
      </c>
      <c r="J57" s="9">
        <f>VLOOKUP($B57,'Form Responses 1'!$B$2:$S$771,7,FALSE)</f>
        <v>172</v>
      </c>
      <c r="K57" s="9">
        <f>VLOOKUP($B57,'Form Responses 1'!$B$2:$S$771,8,FALSE)</f>
        <v>168</v>
      </c>
      <c r="L57" s="10">
        <f>VLOOKUP($B57,'Form Responses 1'!$B$2:$S$771,9,FALSE)</f>
        <v>329</v>
      </c>
      <c r="M57" s="10">
        <f>VLOOKUP($B57,'Form Responses 1'!$B$2:$S$771,10,FALSE)</f>
        <v>9</v>
      </c>
      <c r="N57" s="10">
        <f>VLOOKUP($B57,'Form Responses 1'!$B$2:$S$771,11,FALSE)</f>
        <v>318</v>
      </c>
      <c r="O57" s="10">
        <f>VLOOKUP($B57,'Form Responses 1'!$B$2:$S$771,12,FALSE)</f>
        <v>2</v>
      </c>
      <c r="P57" s="11">
        <f>VLOOKUP($B57,'Form Responses 1'!$B$2:$S$771,13,FALSE)</f>
        <v>11</v>
      </c>
      <c r="Q57" s="11">
        <f>VLOOKUP($B57,'Form Responses 1'!$B$2:$S$771,14,FALSE)</f>
        <v>0</v>
      </c>
      <c r="R57" s="11">
        <f>VLOOKUP($B57,'Form Responses 1'!$B$2:$S$771,15,FALSE)</f>
        <v>11</v>
      </c>
      <c r="S57" s="11">
        <f>VLOOKUP($B57,'Form Responses 1'!$B$2:$S$771,16,FALSE)</f>
        <v>0</v>
      </c>
      <c r="T57" s="1">
        <f>VLOOKUP($B57,'Form Responses 1'!$B$2:$S$771,17,FALSE)</f>
        <v>1</v>
      </c>
      <c r="U57" s="1" t="str">
        <f>VLOOKUP($B57,'Form Responses 1'!$B$2:$S$771,18,FALSE)</f>
        <v>Lain-Lain</v>
      </c>
      <c r="V57" s="1">
        <f>VLOOKUP($B57,'Form Responses 1'!$B$2:$U$771,19,FALSE)</f>
        <v>58</v>
      </c>
      <c r="W57" s="1">
        <f>VLOOKUP($B57,'Form Responses 1'!$B$2:$U$771,20,FALSE)</f>
        <v>58</v>
      </c>
      <c r="X57" s="16">
        <f>COUNTIF('Form Responses 1'!$B$2:$B$763,$B57)</f>
        <v>1</v>
      </c>
      <c r="Y57" s="16" t="str">
        <f t="shared" si="0"/>
        <v>SAMA</v>
      </c>
      <c r="Z57" s="16" t="str">
        <f t="shared" si="1"/>
        <v>SAMA</v>
      </c>
      <c r="AA57" s="16" t="str">
        <f t="shared" si="2"/>
        <v>SAMA</v>
      </c>
    </row>
    <row r="58" spans="1:27" ht="15" x14ac:dyDescent="0.25">
      <c r="A58" s="13" t="s">
        <v>135</v>
      </c>
      <c r="B58" s="14">
        <v>20534088</v>
      </c>
      <c r="C58" s="13" t="s">
        <v>22</v>
      </c>
      <c r="D58" s="13" t="s">
        <v>400</v>
      </c>
      <c r="E58" s="13" t="s">
        <v>432</v>
      </c>
      <c r="F58" s="13" t="s">
        <v>416</v>
      </c>
      <c r="G58" s="15">
        <v>141</v>
      </c>
      <c r="I58" s="9">
        <f>VLOOKUP($B58,'Form Responses 1'!$B$2:$S$771,6,FALSE)</f>
        <v>141</v>
      </c>
      <c r="J58" s="9">
        <f>VLOOKUP($B58,'Form Responses 1'!$B$2:$S$771,7,FALSE)</f>
        <v>72</v>
      </c>
      <c r="K58" s="9">
        <f>VLOOKUP($B58,'Form Responses 1'!$B$2:$S$771,8,FALSE)</f>
        <v>69</v>
      </c>
      <c r="L58" s="10">
        <f>VLOOKUP($B58,'Form Responses 1'!$B$2:$S$771,9,FALSE)</f>
        <v>141</v>
      </c>
      <c r="M58" s="10">
        <f>VLOOKUP($B58,'Form Responses 1'!$B$2:$S$771,10,FALSE)</f>
        <v>0</v>
      </c>
      <c r="N58" s="10">
        <f>VLOOKUP($B58,'Form Responses 1'!$B$2:$S$771,11,FALSE)</f>
        <v>141</v>
      </c>
      <c r="O58" s="10">
        <f>VLOOKUP($B58,'Form Responses 1'!$B$2:$S$771,12,FALSE)</f>
        <v>0</v>
      </c>
      <c r="P58" s="11">
        <f>VLOOKUP($B58,'Form Responses 1'!$B$2:$S$771,13,FALSE)</f>
        <v>0</v>
      </c>
      <c r="Q58" s="11">
        <f>VLOOKUP($B58,'Form Responses 1'!$B$2:$S$771,14,FALSE)</f>
        <v>0</v>
      </c>
      <c r="R58" s="11">
        <f>VLOOKUP($B58,'Form Responses 1'!$B$2:$S$771,15,FALSE)</f>
        <v>0</v>
      </c>
      <c r="S58" s="11">
        <f>VLOOKUP($B58,'Form Responses 1'!$B$2:$S$771,16,FALSE)</f>
        <v>0</v>
      </c>
      <c r="T58" s="1">
        <f>VLOOKUP($B58,'Form Responses 1'!$B$2:$S$771,17,FALSE)</f>
        <v>0</v>
      </c>
      <c r="U58" s="1">
        <f>VLOOKUP($B58,'Form Responses 1'!$B$2:$S$771,18,FALSE)</f>
        <v>0</v>
      </c>
      <c r="V58" s="1">
        <f>VLOOKUP($B58,'Form Responses 1'!$B$2:$U$771,19,FALSE)</f>
        <v>23</v>
      </c>
      <c r="W58" s="1">
        <f>VLOOKUP($B58,'Form Responses 1'!$B$2:$U$771,20,FALSE)</f>
        <v>23</v>
      </c>
      <c r="X58" s="16">
        <f>COUNTIF('Form Responses 1'!$B$2:$B$763,$B58)</f>
        <v>1</v>
      </c>
      <c r="Y58" s="16" t="str">
        <f t="shared" si="0"/>
        <v>SAMA</v>
      </c>
      <c r="Z58" s="16" t="str">
        <f t="shared" si="1"/>
        <v>SAMA</v>
      </c>
      <c r="AA58" s="16" t="str">
        <f t="shared" si="2"/>
        <v>SAMA</v>
      </c>
    </row>
    <row r="59" spans="1:27" ht="15" x14ac:dyDescent="0.25">
      <c r="A59" s="13" t="s">
        <v>348</v>
      </c>
      <c r="B59" s="14">
        <v>20533980</v>
      </c>
      <c r="C59" s="13" t="s">
        <v>22</v>
      </c>
      <c r="D59" s="13" t="s">
        <v>400</v>
      </c>
      <c r="E59" s="13" t="s">
        <v>433</v>
      </c>
      <c r="F59" s="13" t="s">
        <v>428</v>
      </c>
      <c r="G59" s="15">
        <v>153</v>
      </c>
      <c r="I59" s="9">
        <f>VLOOKUP($B59,'Form Responses 1'!$B$2:$S$771,6,FALSE)</f>
        <v>153</v>
      </c>
      <c r="J59" s="9">
        <f>VLOOKUP($B59,'Form Responses 1'!$B$2:$S$771,7,FALSE)</f>
        <v>81</v>
      </c>
      <c r="K59" s="9">
        <f>VLOOKUP($B59,'Form Responses 1'!$B$2:$S$771,8,FALSE)</f>
        <v>72</v>
      </c>
      <c r="L59" s="10">
        <f>VLOOKUP($B59,'Form Responses 1'!$B$2:$S$771,9,FALSE)</f>
        <v>126</v>
      </c>
      <c r="M59" s="10">
        <f>VLOOKUP($B59,'Form Responses 1'!$B$2:$S$771,10,FALSE)</f>
        <v>11</v>
      </c>
      <c r="N59" s="10">
        <f>VLOOKUP($B59,'Form Responses 1'!$B$2:$S$771,11,FALSE)</f>
        <v>115</v>
      </c>
      <c r="O59" s="10">
        <f>VLOOKUP($B59,'Form Responses 1'!$B$2:$S$771,12,FALSE)</f>
        <v>0</v>
      </c>
      <c r="P59" s="11">
        <f>VLOOKUP($B59,'Form Responses 1'!$B$2:$S$771,13,FALSE)</f>
        <v>27</v>
      </c>
      <c r="Q59" s="11">
        <f>VLOOKUP($B59,'Form Responses 1'!$B$2:$S$771,14,FALSE)</f>
        <v>0</v>
      </c>
      <c r="R59" s="11">
        <f>VLOOKUP($B59,'Form Responses 1'!$B$2:$S$771,15,FALSE)</f>
        <v>26</v>
      </c>
      <c r="S59" s="11">
        <f>VLOOKUP($B59,'Form Responses 1'!$B$2:$S$771,16,FALSE)</f>
        <v>1</v>
      </c>
      <c r="T59" s="1">
        <f>VLOOKUP($B59,'Form Responses 1'!$B$2:$S$771,17,FALSE)</f>
        <v>0</v>
      </c>
      <c r="U59" s="1">
        <f>VLOOKUP($B59,'Form Responses 1'!$B$2:$S$771,18,FALSE)</f>
        <v>0</v>
      </c>
      <c r="V59" s="1">
        <f>VLOOKUP($B59,'Form Responses 1'!$B$2:$U$771,19,FALSE)</f>
        <v>25</v>
      </c>
      <c r="W59" s="1">
        <f>VLOOKUP($B59,'Form Responses 1'!$B$2:$U$771,20,FALSE)</f>
        <v>24</v>
      </c>
      <c r="X59" s="16">
        <f>COUNTIF('Form Responses 1'!$B$2:$B$763,$B59)</f>
        <v>1</v>
      </c>
      <c r="Y59" s="16" t="str">
        <f t="shared" si="0"/>
        <v>SAMA</v>
      </c>
      <c r="Z59" s="16" t="str">
        <f t="shared" si="1"/>
        <v>SAMA</v>
      </c>
      <c r="AA59" s="16" t="str">
        <f t="shared" si="2"/>
        <v>SAMA</v>
      </c>
    </row>
    <row r="60" spans="1:27" ht="15" x14ac:dyDescent="0.25">
      <c r="A60" s="13" t="s">
        <v>357</v>
      </c>
      <c r="B60" s="14">
        <v>20533996</v>
      </c>
      <c r="C60" s="13" t="s">
        <v>22</v>
      </c>
      <c r="D60" s="13" t="s">
        <v>400</v>
      </c>
      <c r="E60" s="13" t="s">
        <v>433</v>
      </c>
      <c r="F60" s="13" t="s">
        <v>428</v>
      </c>
      <c r="G60" s="15">
        <v>165</v>
      </c>
      <c r="I60" s="9">
        <f>VLOOKUP($B60,'Form Responses 1'!$B$2:$S$771,6,FALSE)</f>
        <v>165</v>
      </c>
      <c r="J60" s="9">
        <f>VLOOKUP($B60,'Form Responses 1'!$B$2:$S$771,7,FALSE)</f>
        <v>83</v>
      </c>
      <c r="K60" s="9">
        <f>VLOOKUP($B60,'Form Responses 1'!$B$2:$S$771,8,FALSE)</f>
        <v>82</v>
      </c>
      <c r="L60" s="10">
        <f>VLOOKUP($B60,'Form Responses 1'!$B$2:$S$771,9,FALSE)</f>
        <v>162</v>
      </c>
      <c r="M60" s="10">
        <f>VLOOKUP($B60,'Form Responses 1'!$B$2:$S$771,10,FALSE)</f>
        <v>8</v>
      </c>
      <c r="N60" s="10">
        <f>VLOOKUP($B60,'Form Responses 1'!$B$2:$S$771,11,FALSE)</f>
        <v>154</v>
      </c>
      <c r="O60" s="10">
        <f>VLOOKUP($B60,'Form Responses 1'!$B$2:$S$771,12,FALSE)</f>
        <v>0</v>
      </c>
      <c r="P60" s="11">
        <f>VLOOKUP($B60,'Form Responses 1'!$B$2:$S$771,13,FALSE)</f>
        <v>3</v>
      </c>
      <c r="Q60" s="11">
        <f>VLOOKUP($B60,'Form Responses 1'!$B$2:$S$771,14,FALSE)</f>
        <v>0</v>
      </c>
      <c r="R60" s="11">
        <f>VLOOKUP($B60,'Form Responses 1'!$B$2:$S$771,15,FALSE)</f>
        <v>3</v>
      </c>
      <c r="S60" s="11">
        <f>VLOOKUP($B60,'Form Responses 1'!$B$2:$S$771,16,FALSE)</f>
        <v>0</v>
      </c>
      <c r="T60" s="1">
        <f>VLOOKUP($B60,'Form Responses 1'!$B$2:$S$771,17,FALSE)</f>
        <v>0</v>
      </c>
      <c r="U60" s="1">
        <f>VLOOKUP($B60,'Form Responses 1'!$B$2:$S$771,18,FALSE)</f>
        <v>0</v>
      </c>
      <c r="V60" s="1">
        <f>VLOOKUP($B60,'Form Responses 1'!$B$2:$U$771,19,FALSE)</f>
        <v>27</v>
      </c>
      <c r="W60" s="1">
        <f>VLOOKUP($B60,'Form Responses 1'!$B$2:$U$771,20,FALSE)</f>
        <v>27</v>
      </c>
      <c r="X60" s="16">
        <f>COUNTIF('Form Responses 1'!$B$2:$B$763,$B60)</f>
        <v>1</v>
      </c>
      <c r="Y60" s="16" t="str">
        <f t="shared" si="0"/>
        <v>SAMA</v>
      </c>
      <c r="Z60" s="16" t="str">
        <f t="shared" si="1"/>
        <v>SAMA</v>
      </c>
      <c r="AA60" s="16" t="str">
        <f t="shared" si="2"/>
        <v>SAMA</v>
      </c>
    </row>
    <row r="61" spans="1:27" ht="15" x14ac:dyDescent="0.25">
      <c r="A61" s="13" t="s">
        <v>434</v>
      </c>
      <c r="B61" s="14">
        <v>20534075</v>
      </c>
      <c r="C61" s="13" t="s">
        <v>22</v>
      </c>
      <c r="D61" s="13" t="s">
        <v>400</v>
      </c>
      <c r="E61" s="13" t="s">
        <v>433</v>
      </c>
      <c r="F61" s="13" t="s">
        <v>428</v>
      </c>
      <c r="G61" s="15">
        <v>160</v>
      </c>
      <c r="I61" s="9">
        <f>VLOOKUP($B61,'Form Responses 1'!$B$2:$S$771,6,FALSE)</f>
        <v>160</v>
      </c>
      <c r="J61" s="9">
        <f>VLOOKUP($B61,'Form Responses 1'!$B$2:$S$771,7,FALSE)</f>
        <v>76</v>
      </c>
      <c r="K61" s="9">
        <f>VLOOKUP($B61,'Form Responses 1'!$B$2:$S$771,8,FALSE)</f>
        <v>84</v>
      </c>
      <c r="L61" s="10">
        <f>VLOOKUP($B61,'Form Responses 1'!$B$2:$S$771,9,FALSE)</f>
        <v>158</v>
      </c>
      <c r="M61" s="10">
        <f>VLOOKUP($B61,'Form Responses 1'!$B$2:$S$771,10,FALSE)</f>
        <v>3</v>
      </c>
      <c r="N61" s="10">
        <f>VLOOKUP($B61,'Form Responses 1'!$B$2:$S$771,11,FALSE)</f>
        <v>155</v>
      </c>
      <c r="O61" s="10">
        <f>VLOOKUP($B61,'Form Responses 1'!$B$2:$S$771,12,FALSE)</f>
        <v>0</v>
      </c>
      <c r="P61" s="11">
        <f>VLOOKUP($B61,'Form Responses 1'!$B$2:$S$771,13,FALSE)</f>
        <v>2</v>
      </c>
      <c r="Q61" s="11">
        <f>VLOOKUP($B61,'Form Responses 1'!$B$2:$S$771,14,FALSE)</f>
        <v>0</v>
      </c>
      <c r="R61" s="11">
        <f>VLOOKUP($B61,'Form Responses 1'!$B$2:$S$771,15,FALSE)</f>
        <v>2</v>
      </c>
      <c r="S61" s="11">
        <f>VLOOKUP($B61,'Form Responses 1'!$B$2:$S$771,16,FALSE)</f>
        <v>0</v>
      </c>
      <c r="T61" s="1">
        <f>VLOOKUP($B61,'Form Responses 1'!$B$2:$S$771,17,FALSE)</f>
        <v>0</v>
      </c>
      <c r="U61" s="1">
        <f>VLOOKUP($B61,'Form Responses 1'!$B$2:$S$771,18,FALSE)</f>
        <v>0</v>
      </c>
      <c r="V61" s="1">
        <f>VLOOKUP($B61,'Form Responses 1'!$B$2:$U$771,19,FALSE)</f>
        <v>27</v>
      </c>
      <c r="W61" s="1">
        <f>VLOOKUP($B61,'Form Responses 1'!$B$2:$U$771,20,FALSE)</f>
        <v>27</v>
      </c>
      <c r="X61" s="16">
        <f>COUNTIF('Form Responses 1'!$B$2:$B$763,$B61)</f>
        <v>1</v>
      </c>
      <c r="Y61" s="16" t="str">
        <f t="shared" si="0"/>
        <v>SAMA</v>
      </c>
      <c r="Z61" s="16" t="str">
        <f t="shared" si="1"/>
        <v>SAMA</v>
      </c>
      <c r="AA61" s="16" t="str">
        <f t="shared" si="2"/>
        <v>SAMA</v>
      </c>
    </row>
    <row r="62" spans="1:27" ht="15" x14ac:dyDescent="0.25">
      <c r="A62" s="13" t="s">
        <v>195</v>
      </c>
      <c r="B62" s="14">
        <v>20533997</v>
      </c>
      <c r="C62" s="13" t="s">
        <v>22</v>
      </c>
      <c r="D62" s="13" t="s">
        <v>400</v>
      </c>
      <c r="E62" s="13" t="s">
        <v>433</v>
      </c>
      <c r="F62" s="13" t="s">
        <v>428</v>
      </c>
      <c r="G62" s="15">
        <v>63</v>
      </c>
      <c r="I62" s="9">
        <f>VLOOKUP($B62,'Form Responses 1'!$B$2:$S$771,6,FALSE)</f>
        <v>63</v>
      </c>
      <c r="J62" s="9">
        <f>VLOOKUP($B62,'Form Responses 1'!$B$2:$S$771,7,FALSE)</f>
        <v>30</v>
      </c>
      <c r="K62" s="9">
        <f>VLOOKUP($B62,'Form Responses 1'!$B$2:$S$771,8,FALSE)</f>
        <v>33</v>
      </c>
      <c r="L62" s="10">
        <f>VLOOKUP($B62,'Form Responses 1'!$B$2:$S$771,9,FALSE)</f>
        <v>60</v>
      </c>
      <c r="M62" s="10">
        <f>VLOOKUP($B62,'Form Responses 1'!$B$2:$S$771,10,FALSE)</f>
        <v>0</v>
      </c>
      <c r="N62" s="10">
        <f>VLOOKUP($B62,'Form Responses 1'!$B$2:$S$771,11,FALSE)</f>
        <v>59</v>
      </c>
      <c r="O62" s="10">
        <f>VLOOKUP($B62,'Form Responses 1'!$B$2:$S$771,12,FALSE)</f>
        <v>1</v>
      </c>
      <c r="P62" s="11">
        <f>VLOOKUP($B62,'Form Responses 1'!$B$2:$S$771,13,FALSE)</f>
        <v>3</v>
      </c>
      <c r="Q62" s="11">
        <f>VLOOKUP($B62,'Form Responses 1'!$B$2:$S$771,14,FALSE)</f>
        <v>0</v>
      </c>
      <c r="R62" s="11">
        <f>VLOOKUP($B62,'Form Responses 1'!$B$2:$S$771,15,FALSE)</f>
        <v>3</v>
      </c>
      <c r="S62" s="11">
        <f>VLOOKUP($B62,'Form Responses 1'!$B$2:$S$771,16,FALSE)</f>
        <v>0</v>
      </c>
      <c r="T62" s="1">
        <f>VLOOKUP($B62,'Form Responses 1'!$B$2:$S$771,17,FALSE)</f>
        <v>0</v>
      </c>
      <c r="U62" s="1">
        <f>VLOOKUP($B62,'Form Responses 1'!$B$2:$S$771,18,FALSE)</f>
        <v>0</v>
      </c>
      <c r="V62" s="1">
        <f>VLOOKUP($B62,'Form Responses 1'!$B$2:$U$771,19,FALSE)</f>
        <v>6</v>
      </c>
      <c r="W62" s="1">
        <f>VLOOKUP($B62,'Form Responses 1'!$B$2:$U$771,20,FALSE)</f>
        <v>4</v>
      </c>
      <c r="X62" s="16">
        <f>COUNTIF('Form Responses 1'!$B$2:$B$763,$B62)</f>
        <v>1</v>
      </c>
      <c r="Y62" s="16" t="str">
        <f t="shared" si="0"/>
        <v>SAMA</v>
      </c>
      <c r="Z62" s="16" t="str">
        <f t="shared" si="1"/>
        <v>SAMA</v>
      </c>
      <c r="AA62" s="16" t="str">
        <f t="shared" si="2"/>
        <v>SAMA</v>
      </c>
    </row>
    <row r="63" spans="1:27" ht="15" x14ac:dyDescent="0.25">
      <c r="A63" s="13" t="s">
        <v>304</v>
      </c>
      <c r="B63" s="14">
        <v>20533998</v>
      </c>
      <c r="C63" s="13" t="s">
        <v>22</v>
      </c>
      <c r="D63" s="13" t="s">
        <v>400</v>
      </c>
      <c r="E63" s="13" t="s">
        <v>433</v>
      </c>
      <c r="F63" s="13" t="s">
        <v>428</v>
      </c>
      <c r="G63" s="15">
        <v>120</v>
      </c>
      <c r="I63" s="9">
        <f>VLOOKUP($B63,'Form Responses 1'!$B$2:$S$771,6,FALSE)</f>
        <v>117</v>
      </c>
      <c r="J63" s="9">
        <f>VLOOKUP($B63,'Form Responses 1'!$B$2:$S$771,7,FALSE)</f>
        <v>58</v>
      </c>
      <c r="K63" s="9">
        <f>VLOOKUP($B63,'Form Responses 1'!$B$2:$S$771,8,FALSE)</f>
        <v>59</v>
      </c>
      <c r="L63" s="10">
        <f>VLOOKUP($B63,'Form Responses 1'!$B$2:$S$771,9,FALSE)</f>
        <v>107</v>
      </c>
      <c r="M63" s="10">
        <f>VLOOKUP($B63,'Form Responses 1'!$B$2:$S$771,10,FALSE)</f>
        <v>5</v>
      </c>
      <c r="N63" s="10">
        <f>VLOOKUP($B63,'Form Responses 1'!$B$2:$S$771,11,FALSE)</f>
        <v>89</v>
      </c>
      <c r="O63" s="10">
        <f>VLOOKUP($B63,'Form Responses 1'!$B$2:$S$771,12,FALSE)</f>
        <v>13</v>
      </c>
      <c r="P63" s="11">
        <f>VLOOKUP($B63,'Form Responses 1'!$B$2:$S$771,13,FALSE)</f>
        <v>10</v>
      </c>
      <c r="Q63" s="11">
        <f>VLOOKUP($B63,'Form Responses 1'!$B$2:$S$771,14,FALSE)</f>
        <v>0</v>
      </c>
      <c r="R63" s="11">
        <f>VLOOKUP($B63,'Form Responses 1'!$B$2:$S$771,15,FALSE)</f>
        <v>9</v>
      </c>
      <c r="S63" s="11">
        <f>VLOOKUP($B63,'Form Responses 1'!$B$2:$S$771,16,FALSE)</f>
        <v>1</v>
      </c>
      <c r="T63" s="1">
        <f>VLOOKUP($B63,'Form Responses 1'!$B$2:$S$771,17,FALSE)</f>
        <v>0</v>
      </c>
      <c r="U63" s="1">
        <f>VLOOKUP($B63,'Form Responses 1'!$B$2:$S$771,18,FALSE)</f>
        <v>0</v>
      </c>
      <c r="V63" s="1">
        <f>VLOOKUP($B63,'Form Responses 1'!$B$2:$U$771,19,FALSE)</f>
        <v>20</v>
      </c>
      <c r="W63" s="1">
        <f>VLOOKUP($B63,'Form Responses 1'!$B$2:$U$771,20,FALSE)</f>
        <v>17</v>
      </c>
      <c r="X63" s="16">
        <f>COUNTIF('Form Responses 1'!$B$2:$B$763,$B63)</f>
        <v>1</v>
      </c>
      <c r="Y63" s="16" t="str">
        <f t="shared" si="0"/>
        <v>SAMA</v>
      </c>
      <c r="Z63" s="16" t="str">
        <f t="shared" si="1"/>
        <v>SAMA</v>
      </c>
      <c r="AA63" s="16" t="str">
        <f t="shared" si="2"/>
        <v>SAMA</v>
      </c>
    </row>
    <row r="64" spans="1:27" ht="15" x14ac:dyDescent="0.25">
      <c r="A64" s="13" t="s">
        <v>257</v>
      </c>
      <c r="B64" s="14">
        <v>20539449</v>
      </c>
      <c r="C64" s="13" t="s">
        <v>22</v>
      </c>
      <c r="D64" s="13" t="s">
        <v>400</v>
      </c>
      <c r="E64" s="13" t="s">
        <v>435</v>
      </c>
      <c r="F64" s="13" t="s">
        <v>402</v>
      </c>
      <c r="G64" s="15">
        <v>490</v>
      </c>
      <c r="I64" s="9">
        <f>VLOOKUP($B64,'Form Responses 1'!$B$2:$S$771,6,FALSE)</f>
        <v>490</v>
      </c>
      <c r="J64" s="9">
        <f>VLOOKUP($B64,'Form Responses 1'!$B$2:$S$771,7,FALSE)</f>
        <v>252</v>
      </c>
      <c r="K64" s="9">
        <f>VLOOKUP($B64,'Form Responses 1'!$B$2:$S$771,8,FALSE)</f>
        <v>238</v>
      </c>
      <c r="L64" s="10">
        <f>VLOOKUP($B64,'Form Responses 1'!$B$2:$S$771,9,FALSE)</f>
        <v>483</v>
      </c>
      <c r="M64" s="10">
        <f>VLOOKUP($B64,'Form Responses 1'!$B$2:$S$771,10,FALSE)</f>
        <v>8</v>
      </c>
      <c r="N64" s="10">
        <f>VLOOKUP($B64,'Form Responses 1'!$B$2:$S$771,11,FALSE)</f>
        <v>474</v>
      </c>
      <c r="O64" s="10">
        <f>VLOOKUP($B64,'Form Responses 1'!$B$2:$S$771,12,FALSE)</f>
        <v>1</v>
      </c>
      <c r="P64" s="11">
        <f>VLOOKUP($B64,'Form Responses 1'!$B$2:$S$771,13,FALSE)</f>
        <v>7</v>
      </c>
      <c r="Q64" s="11">
        <f>VLOOKUP($B64,'Form Responses 1'!$B$2:$S$771,14,FALSE)</f>
        <v>0</v>
      </c>
      <c r="R64" s="11">
        <f>VLOOKUP($B64,'Form Responses 1'!$B$2:$S$771,15,FALSE)</f>
        <v>7</v>
      </c>
      <c r="S64" s="11">
        <f>VLOOKUP($B64,'Form Responses 1'!$B$2:$S$771,16,FALSE)</f>
        <v>0</v>
      </c>
      <c r="T64" s="1">
        <f>VLOOKUP($B64,'Form Responses 1'!$B$2:$S$771,17,FALSE)</f>
        <v>2</v>
      </c>
      <c r="U64" s="1" t="str">
        <f>VLOOKUP($B64,'Form Responses 1'!$B$2:$S$771,18,FALSE)</f>
        <v>ANDHINI AULIA PUTRI - tidak mau sekolah
Rava Guntur Aprio Saputra - tidak mau sekolah</v>
      </c>
      <c r="V64" s="1">
        <f>VLOOKUP($B64,'Form Responses 1'!$B$2:$U$771,19,FALSE)</f>
        <v>90</v>
      </c>
      <c r="W64" s="1">
        <f>VLOOKUP($B64,'Form Responses 1'!$B$2:$U$771,20,FALSE)</f>
        <v>87</v>
      </c>
      <c r="X64" s="16">
        <f>COUNTIF('Form Responses 1'!$B$2:$B$763,$B64)</f>
        <v>1</v>
      </c>
      <c r="Y64" s="16" t="str">
        <f t="shared" si="0"/>
        <v>SAMA</v>
      </c>
      <c r="Z64" s="16" t="str">
        <f t="shared" si="1"/>
        <v>SAMA</v>
      </c>
      <c r="AA64" s="16" t="str">
        <f t="shared" si="2"/>
        <v>SAMA</v>
      </c>
    </row>
    <row r="65" spans="1:27" ht="15" x14ac:dyDescent="0.25">
      <c r="A65" s="13" t="s">
        <v>237</v>
      </c>
      <c r="B65" s="14">
        <v>20534001</v>
      </c>
      <c r="C65" s="13" t="s">
        <v>22</v>
      </c>
      <c r="D65" s="13" t="s">
        <v>400</v>
      </c>
      <c r="E65" s="13" t="s">
        <v>436</v>
      </c>
      <c r="F65" s="13" t="s">
        <v>407</v>
      </c>
      <c r="G65" s="15">
        <v>174</v>
      </c>
      <c r="I65" s="9">
        <f>VLOOKUP($B65,'Form Responses 1'!$B$2:$S$771,6,FALSE)</f>
        <v>174</v>
      </c>
      <c r="J65" s="9">
        <f>VLOOKUP($B65,'Form Responses 1'!$B$2:$S$771,7,FALSE)</f>
        <v>90</v>
      </c>
      <c r="K65" s="9">
        <f>VLOOKUP($B65,'Form Responses 1'!$B$2:$S$771,8,FALSE)</f>
        <v>84</v>
      </c>
      <c r="L65" s="10">
        <f>VLOOKUP($B65,'Form Responses 1'!$B$2:$S$771,9,FALSE)</f>
        <v>156</v>
      </c>
      <c r="M65" s="10">
        <f>VLOOKUP($B65,'Form Responses 1'!$B$2:$S$771,10,FALSE)</f>
        <v>2</v>
      </c>
      <c r="N65" s="10">
        <f>VLOOKUP($B65,'Form Responses 1'!$B$2:$S$771,11,FALSE)</f>
        <v>154</v>
      </c>
      <c r="O65" s="10">
        <f>VLOOKUP($B65,'Form Responses 1'!$B$2:$S$771,12,FALSE)</f>
        <v>0</v>
      </c>
      <c r="P65" s="11">
        <f>VLOOKUP($B65,'Form Responses 1'!$B$2:$S$771,13,FALSE)</f>
        <v>18</v>
      </c>
      <c r="Q65" s="11">
        <f>VLOOKUP($B65,'Form Responses 1'!$B$2:$S$771,14,FALSE)</f>
        <v>0</v>
      </c>
      <c r="R65" s="11">
        <f>VLOOKUP($B65,'Form Responses 1'!$B$2:$S$771,15,FALSE)</f>
        <v>17</v>
      </c>
      <c r="S65" s="11">
        <f>VLOOKUP($B65,'Form Responses 1'!$B$2:$S$771,16,FALSE)</f>
        <v>1</v>
      </c>
      <c r="T65" s="1">
        <f>VLOOKUP($B65,'Form Responses 1'!$B$2:$S$771,17,FALSE)</f>
        <v>0</v>
      </c>
      <c r="U65" s="1">
        <f>VLOOKUP($B65,'Form Responses 1'!$B$2:$S$771,18,FALSE)</f>
        <v>0</v>
      </c>
      <c r="V65" s="1">
        <f>VLOOKUP($B65,'Form Responses 1'!$B$2:$U$771,19,FALSE)</f>
        <v>28</v>
      </c>
      <c r="W65" s="1">
        <f>VLOOKUP($B65,'Form Responses 1'!$B$2:$U$771,20,FALSE)</f>
        <v>28</v>
      </c>
      <c r="X65" s="16">
        <f>COUNTIF('Form Responses 1'!$B$2:$B$763,$B65)</f>
        <v>1</v>
      </c>
      <c r="Y65" s="16" t="str">
        <f t="shared" si="0"/>
        <v>SAMA</v>
      </c>
      <c r="Z65" s="16" t="str">
        <f t="shared" si="1"/>
        <v>SAMA</v>
      </c>
      <c r="AA65" s="16" t="str">
        <f t="shared" si="2"/>
        <v>SAMA</v>
      </c>
    </row>
    <row r="66" spans="1:27" ht="15" x14ac:dyDescent="0.25">
      <c r="A66" s="13" t="s">
        <v>88</v>
      </c>
      <c r="B66" s="14">
        <v>20534002</v>
      </c>
      <c r="C66" s="13" t="s">
        <v>22</v>
      </c>
      <c r="D66" s="13" t="s">
        <v>400</v>
      </c>
      <c r="E66" s="13" t="s">
        <v>436</v>
      </c>
      <c r="F66" s="13" t="s">
        <v>407</v>
      </c>
      <c r="G66" s="15">
        <v>174</v>
      </c>
      <c r="I66" s="9">
        <f>VLOOKUP($B66,'Form Responses 1'!$B$2:$S$771,6,FALSE)</f>
        <v>174</v>
      </c>
      <c r="J66" s="9">
        <f>VLOOKUP($B66,'Form Responses 1'!$B$2:$S$771,7,FALSE)</f>
        <v>93</v>
      </c>
      <c r="K66" s="9">
        <f>VLOOKUP($B66,'Form Responses 1'!$B$2:$S$771,8,FALSE)</f>
        <v>81</v>
      </c>
      <c r="L66" s="10">
        <f>VLOOKUP($B66,'Form Responses 1'!$B$2:$S$771,9,FALSE)</f>
        <v>144</v>
      </c>
      <c r="M66" s="10">
        <f>VLOOKUP($B66,'Form Responses 1'!$B$2:$S$771,10,FALSE)</f>
        <v>0</v>
      </c>
      <c r="N66" s="10">
        <f>VLOOKUP($B66,'Form Responses 1'!$B$2:$S$771,11,FALSE)</f>
        <v>144</v>
      </c>
      <c r="O66" s="10">
        <f>VLOOKUP($B66,'Form Responses 1'!$B$2:$S$771,12,FALSE)</f>
        <v>0</v>
      </c>
      <c r="P66" s="11">
        <f>VLOOKUP($B66,'Form Responses 1'!$B$2:$S$771,13,FALSE)</f>
        <v>30</v>
      </c>
      <c r="Q66" s="11">
        <f>VLOOKUP($B66,'Form Responses 1'!$B$2:$S$771,14,FALSE)</f>
        <v>0</v>
      </c>
      <c r="R66" s="11">
        <f>VLOOKUP($B66,'Form Responses 1'!$B$2:$S$771,15,FALSE)</f>
        <v>30</v>
      </c>
      <c r="S66" s="11">
        <f>VLOOKUP($B66,'Form Responses 1'!$B$2:$S$771,16,FALSE)</f>
        <v>0</v>
      </c>
      <c r="T66" s="1">
        <f>VLOOKUP($B66,'Form Responses 1'!$B$2:$S$771,17,FALSE)</f>
        <v>0</v>
      </c>
      <c r="U66" s="1">
        <f>VLOOKUP($B66,'Form Responses 1'!$B$2:$S$771,18,FALSE)</f>
        <v>0</v>
      </c>
      <c r="V66" s="1">
        <f>VLOOKUP($B66,'Form Responses 1'!$B$2:$U$771,19,FALSE)</f>
        <v>28</v>
      </c>
      <c r="W66" s="1">
        <f>VLOOKUP($B66,'Form Responses 1'!$B$2:$U$771,20,FALSE)</f>
        <v>28</v>
      </c>
      <c r="X66" s="16">
        <f>COUNTIF('Form Responses 1'!$B$2:$B$763,$B66)</f>
        <v>1</v>
      </c>
      <c r="Y66" s="16" t="str">
        <f t="shared" si="0"/>
        <v>SAMA</v>
      </c>
      <c r="Z66" s="16" t="str">
        <f t="shared" si="1"/>
        <v>SAMA</v>
      </c>
      <c r="AA66" s="16" t="str">
        <f t="shared" si="2"/>
        <v>SAMA</v>
      </c>
    </row>
    <row r="67" spans="1:27" ht="15" x14ac:dyDescent="0.25">
      <c r="A67" s="13" t="s">
        <v>43</v>
      </c>
      <c r="B67" s="14">
        <v>20534003</v>
      </c>
      <c r="C67" s="13" t="s">
        <v>22</v>
      </c>
      <c r="D67" s="13" t="s">
        <v>400</v>
      </c>
      <c r="E67" s="13" t="s">
        <v>436</v>
      </c>
      <c r="F67" s="13" t="s">
        <v>407</v>
      </c>
      <c r="G67" s="15">
        <v>194</v>
      </c>
      <c r="I67" s="9">
        <f>VLOOKUP($B67,'Form Responses 1'!$B$2:$S$771,6,FALSE)</f>
        <v>194</v>
      </c>
      <c r="J67" s="9">
        <f>VLOOKUP($B67,'Form Responses 1'!$B$2:$S$771,7,FALSE)</f>
        <v>101</v>
      </c>
      <c r="K67" s="9">
        <f>VLOOKUP($B67,'Form Responses 1'!$B$2:$S$771,8,FALSE)</f>
        <v>93</v>
      </c>
      <c r="L67" s="10">
        <f>VLOOKUP($B67,'Form Responses 1'!$B$2:$S$771,9,FALSE)</f>
        <v>179</v>
      </c>
      <c r="M67" s="10">
        <f>VLOOKUP($B67,'Form Responses 1'!$B$2:$S$771,10,FALSE)</f>
        <v>0</v>
      </c>
      <c r="N67" s="10">
        <f>VLOOKUP($B67,'Form Responses 1'!$B$2:$S$771,11,FALSE)</f>
        <v>179</v>
      </c>
      <c r="O67" s="10">
        <f>VLOOKUP($B67,'Form Responses 1'!$B$2:$S$771,12,FALSE)</f>
        <v>0</v>
      </c>
      <c r="P67" s="11">
        <f>VLOOKUP($B67,'Form Responses 1'!$B$2:$S$771,13,FALSE)</f>
        <v>15</v>
      </c>
      <c r="Q67" s="11">
        <f>VLOOKUP($B67,'Form Responses 1'!$B$2:$S$771,14,FALSE)</f>
        <v>0</v>
      </c>
      <c r="R67" s="11">
        <f>VLOOKUP($B67,'Form Responses 1'!$B$2:$S$771,15,FALSE)</f>
        <v>15</v>
      </c>
      <c r="S67" s="11">
        <f>VLOOKUP($B67,'Form Responses 1'!$B$2:$S$771,16,FALSE)</f>
        <v>0</v>
      </c>
      <c r="T67" s="1">
        <f>VLOOKUP($B67,'Form Responses 1'!$B$2:$S$771,17,FALSE)</f>
        <v>0</v>
      </c>
      <c r="U67" s="1" t="str">
        <f>VLOOKUP($B67,'Form Responses 1'!$B$2:$S$771,18,FALSE)</f>
        <v>-</v>
      </c>
      <c r="V67" s="1">
        <f>VLOOKUP($B67,'Form Responses 1'!$B$2:$U$771,19,FALSE)</f>
        <v>28</v>
      </c>
      <c r="W67" s="1">
        <f>VLOOKUP($B67,'Form Responses 1'!$B$2:$U$771,20,FALSE)</f>
        <v>28</v>
      </c>
      <c r="X67" s="16">
        <f>COUNTIF('Form Responses 1'!$B$2:$B$763,$B67)</f>
        <v>1</v>
      </c>
      <c r="Y67" s="16" t="str">
        <f t="shared" si="0"/>
        <v>SAMA</v>
      </c>
      <c r="Z67" s="16" t="str">
        <f t="shared" si="1"/>
        <v>SAMA</v>
      </c>
      <c r="AA67" s="16" t="str">
        <f t="shared" si="2"/>
        <v>SAMA</v>
      </c>
    </row>
    <row r="68" spans="1:27" ht="15" x14ac:dyDescent="0.25">
      <c r="A68" s="13" t="s">
        <v>437</v>
      </c>
      <c r="B68" s="14">
        <v>20534004</v>
      </c>
      <c r="C68" s="13" t="s">
        <v>22</v>
      </c>
      <c r="D68" s="13" t="s">
        <v>400</v>
      </c>
      <c r="E68" s="13" t="s">
        <v>436</v>
      </c>
      <c r="F68" s="13" t="s">
        <v>407</v>
      </c>
      <c r="G68" s="15">
        <v>160</v>
      </c>
      <c r="I68" s="9">
        <f>VLOOKUP($B68,'Form Responses 1'!$B$2:$S$771,6,FALSE)</f>
        <v>160</v>
      </c>
      <c r="J68" s="9">
        <f>VLOOKUP($B68,'Form Responses 1'!$B$2:$S$771,7,FALSE)</f>
        <v>89</v>
      </c>
      <c r="K68" s="9">
        <f>VLOOKUP($B68,'Form Responses 1'!$B$2:$S$771,8,FALSE)</f>
        <v>71</v>
      </c>
      <c r="L68" s="10">
        <f>VLOOKUP($B68,'Form Responses 1'!$B$2:$S$771,9,FALSE)</f>
        <v>126</v>
      </c>
      <c r="M68" s="10">
        <f>VLOOKUP($B68,'Form Responses 1'!$B$2:$S$771,10,FALSE)</f>
        <v>3</v>
      </c>
      <c r="N68" s="10">
        <f>VLOOKUP($B68,'Form Responses 1'!$B$2:$S$771,11,FALSE)</f>
        <v>122</v>
      </c>
      <c r="O68" s="10">
        <f>VLOOKUP($B68,'Form Responses 1'!$B$2:$S$771,12,FALSE)</f>
        <v>1</v>
      </c>
      <c r="P68" s="11">
        <f>VLOOKUP($B68,'Form Responses 1'!$B$2:$S$771,13,FALSE)</f>
        <v>34</v>
      </c>
      <c r="Q68" s="11">
        <f>VLOOKUP($B68,'Form Responses 1'!$B$2:$S$771,14,FALSE)</f>
        <v>1</v>
      </c>
      <c r="R68" s="11">
        <f>VLOOKUP($B68,'Form Responses 1'!$B$2:$S$771,15,FALSE)</f>
        <v>33</v>
      </c>
      <c r="S68" s="11">
        <f>VLOOKUP($B68,'Form Responses 1'!$B$2:$S$771,16,FALSE)</f>
        <v>0</v>
      </c>
      <c r="T68" s="1">
        <f>VLOOKUP($B68,'Form Responses 1'!$B$2:$S$771,17,FALSE)</f>
        <v>0</v>
      </c>
      <c r="U68" s="1">
        <f>VLOOKUP($B68,'Form Responses 1'!$B$2:$S$771,18,FALSE)</f>
        <v>0</v>
      </c>
      <c r="V68" s="1">
        <f>VLOOKUP($B68,'Form Responses 1'!$B$2:$U$771,19,FALSE)</f>
        <v>24</v>
      </c>
      <c r="W68" s="1">
        <f>VLOOKUP($B68,'Form Responses 1'!$B$2:$U$771,20,FALSE)</f>
        <v>24</v>
      </c>
      <c r="X68" s="16">
        <f>COUNTIF('Form Responses 1'!$B$2:$B$763,$B68)</f>
        <v>1</v>
      </c>
      <c r="Y68" s="16" t="str">
        <f t="shared" si="0"/>
        <v>SAMA</v>
      </c>
      <c r="Z68" s="16" t="str">
        <f t="shared" si="1"/>
        <v>SAMA</v>
      </c>
      <c r="AA68" s="16" t="str">
        <f t="shared" si="2"/>
        <v>SAMA</v>
      </c>
    </row>
    <row r="69" spans="1:27" ht="15" x14ac:dyDescent="0.25">
      <c r="A69" s="13" t="s">
        <v>438</v>
      </c>
      <c r="B69" s="14">
        <v>20534009</v>
      </c>
      <c r="C69" s="13" t="s">
        <v>22</v>
      </c>
      <c r="D69" s="13" t="s">
        <v>400</v>
      </c>
      <c r="E69" s="13" t="s">
        <v>439</v>
      </c>
      <c r="F69" s="13" t="s">
        <v>416</v>
      </c>
      <c r="G69" s="15">
        <v>488</v>
      </c>
      <c r="I69" s="9">
        <f>VLOOKUP($B69,'Form Responses 1'!$B$2:$S$771,6,FALSE)</f>
        <v>501</v>
      </c>
      <c r="J69" s="9">
        <f>VLOOKUP($B69,'Form Responses 1'!$B$2:$S$771,7,FALSE)</f>
        <v>263</v>
      </c>
      <c r="K69" s="9">
        <f>VLOOKUP($B69,'Form Responses 1'!$B$2:$S$771,8,FALSE)</f>
        <v>238</v>
      </c>
      <c r="L69" s="10">
        <f>VLOOKUP($B69,'Form Responses 1'!$B$2:$S$771,9,FALSE)</f>
        <v>496</v>
      </c>
      <c r="M69" s="10">
        <f>VLOOKUP($B69,'Form Responses 1'!$B$2:$S$771,10,FALSE)</f>
        <v>40</v>
      </c>
      <c r="N69" s="10">
        <f>VLOOKUP($B69,'Form Responses 1'!$B$2:$S$771,11,FALSE)</f>
        <v>453</v>
      </c>
      <c r="O69" s="10">
        <f>VLOOKUP($B69,'Form Responses 1'!$B$2:$S$771,12,FALSE)</f>
        <v>3</v>
      </c>
      <c r="P69" s="11">
        <f>VLOOKUP($B69,'Form Responses 1'!$B$2:$S$771,13,FALSE)</f>
        <v>5</v>
      </c>
      <c r="Q69" s="11">
        <f>VLOOKUP($B69,'Form Responses 1'!$B$2:$S$771,14,FALSE)</f>
        <v>0</v>
      </c>
      <c r="R69" s="11">
        <f>VLOOKUP($B69,'Form Responses 1'!$B$2:$S$771,15,FALSE)</f>
        <v>5</v>
      </c>
      <c r="S69" s="11">
        <f>VLOOKUP($B69,'Form Responses 1'!$B$2:$S$771,16,FALSE)</f>
        <v>0</v>
      </c>
      <c r="T69" s="1">
        <f>VLOOKUP($B69,'Form Responses 1'!$B$2:$S$771,17,FALSE)</f>
        <v>1</v>
      </c>
      <c r="U69" s="1" t="str">
        <f>VLOOKUP($B69,'Form Responses 1'!$B$2:$S$771,18,FALSE)</f>
        <v>Anak c</v>
      </c>
      <c r="V69" s="1">
        <f>VLOOKUP($B69,'Form Responses 1'!$B$2:$U$771,19,FALSE)</f>
        <v>83</v>
      </c>
      <c r="W69" s="1">
        <f>VLOOKUP($B69,'Form Responses 1'!$B$2:$U$771,20,FALSE)</f>
        <v>79</v>
      </c>
      <c r="X69" s="16">
        <f>COUNTIF('Form Responses 1'!$B$2:$B$763,$B69)</f>
        <v>1</v>
      </c>
      <c r="Y69" s="16" t="str">
        <f t="shared" si="0"/>
        <v>SAMA</v>
      </c>
      <c r="Z69" s="16" t="str">
        <f t="shared" si="1"/>
        <v>SAMA</v>
      </c>
      <c r="AA69" s="16" t="str">
        <f t="shared" si="2"/>
        <v>SAMA</v>
      </c>
    </row>
    <row r="70" spans="1:27" ht="15" x14ac:dyDescent="0.25">
      <c r="A70" s="13" t="s">
        <v>213</v>
      </c>
      <c r="B70" s="14">
        <v>20534010</v>
      </c>
      <c r="C70" s="13" t="s">
        <v>22</v>
      </c>
      <c r="D70" s="13" t="s">
        <v>400</v>
      </c>
      <c r="E70" s="13" t="s">
        <v>440</v>
      </c>
      <c r="F70" s="13" t="s">
        <v>416</v>
      </c>
      <c r="G70" s="15">
        <v>523</v>
      </c>
      <c r="I70" s="9">
        <f>VLOOKUP($B70,'Form Responses 1'!$B$2:$S$771,6,FALSE)</f>
        <v>523</v>
      </c>
      <c r="J70" s="9">
        <f>VLOOKUP($B70,'Form Responses 1'!$B$2:$S$771,7,FALSE)</f>
        <v>249</v>
      </c>
      <c r="K70" s="9">
        <f>VLOOKUP($B70,'Form Responses 1'!$B$2:$S$771,8,FALSE)</f>
        <v>274</v>
      </c>
      <c r="L70" s="10">
        <f>VLOOKUP($B70,'Form Responses 1'!$B$2:$S$771,9,FALSE)</f>
        <v>472</v>
      </c>
      <c r="M70" s="10">
        <f>VLOOKUP($B70,'Form Responses 1'!$B$2:$S$771,10,FALSE)</f>
        <v>5</v>
      </c>
      <c r="N70" s="10">
        <f>VLOOKUP($B70,'Form Responses 1'!$B$2:$S$771,11,FALSE)</f>
        <v>460</v>
      </c>
      <c r="O70" s="10">
        <f>VLOOKUP($B70,'Form Responses 1'!$B$2:$S$771,12,FALSE)</f>
        <v>7</v>
      </c>
      <c r="P70" s="11">
        <f>VLOOKUP($B70,'Form Responses 1'!$B$2:$S$771,13,FALSE)</f>
        <v>51</v>
      </c>
      <c r="Q70" s="11">
        <f>VLOOKUP($B70,'Form Responses 1'!$B$2:$S$771,14,FALSE)</f>
        <v>2</v>
      </c>
      <c r="R70" s="11">
        <f>VLOOKUP($B70,'Form Responses 1'!$B$2:$S$771,15,FALSE)</f>
        <v>49</v>
      </c>
      <c r="S70" s="11">
        <f>VLOOKUP($B70,'Form Responses 1'!$B$2:$S$771,16,FALSE)</f>
        <v>0</v>
      </c>
      <c r="T70" s="1">
        <f>VLOOKUP($B70,'Form Responses 1'!$B$2:$S$771,17,FALSE)</f>
        <v>0</v>
      </c>
      <c r="U70" s="1">
        <f>VLOOKUP($B70,'Form Responses 1'!$B$2:$S$771,18,FALSE)</f>
        <v>0</v>
      </c>
      <c r="V70" s="1">
        <f>VLOOKUP($B70,'Form Responses 1'!$B$2:$U$771,19,FALSE)</f>
        <v>83</v>
      </c>
      <c r="W70" s="1">
        <f>VLOOKUP($B70,'Form Responses 1'!$B$2:$U$771,20,FALSE)</f>
        <v>83</v>
      </c>
      <c r="X70" s="16">
        <f>COUNTIF('Form Responses 1'!$B$2:$B$763,$B70)</f>
        <v>1</v>
      </c>
      <c r="Y70" s="16" t="str">
        <f t="shared" si="0"/>
        <v>SAMA</v>
      </c>
      <c r="Z70" s="16" t="str">
        <f t="shared" si="1"/>
        <v>SAMA</v>
      </c>
      <c r="AA70" s="16" t="str">
        <f t="shared" si="2"/>
        <v>SAMA</v>
      </c>
    </row>
    <row r="71" spans="1:27" ht="15" x14ac:dyDescent="0.25">
      <c r="A71" s="13" t="s">
        <v>441</v>
      </c>
      <c r="B71" s="14">
        <v>20548805</v>
      </c>
      <c r="C71" s="13" t="s">
        <v>22</v>
      </c>
      <c r="D71" s="13" t="s">
        <v>400</v>
      </c>
      <c r="E71" s="13" t="s">
        <v>440</v>
      </c>
      <c r="F71" s="13" t="s">
        <v>416</v>
      </c>
      <c r="G71" s="15">
        <v>288</v>
      </c>
      <c r="I71" s="9">
        <f>VLOOKUP($B71,'Form Responses 1'!$B$2:$S$771,6,FALSE)</f>
        <v>288</v>
      </c>
      <c r="J71" s="9">
        <f>VLOOKUP($B71,'Form Responses 1'!$B$2:$S$771,7,FALSE)</f>
        <v>153</v>
      </c>
      <c r="K71" s="9">
        <f>VLOOKUP($B71,'Form Responses 1'!$B$2:$S$771,8,FALSE)</f>
        <v>135</v>
      </c>
      <c r="L71" s="10">
        <f>VLOOKUP($B71,'Form Responses 1'!$B$2:$S$771,9,FALSE)</f>
        <v>263</v>
      </c>
      <c r="M71" s="10">
        <f>VLOOKUP($B71,'Form Responses 1'!$B$2:$S$771,10,FALSE)</f>
        <v>0</v>
      </c>
      <c r="N71" s="10">
        <f>VLOOKUP($B71,'Form Responses 1'!$B$2:$S$771,11,FALSE)</f>
        <v>263</v>
      </c>
      <c r="O71" s="10">
        <f>VLOOKUP($B71,'Form Responses 1'!$B$2:$S$771,12,FALSE)</f>
        <v>0</v>
      </c>
      <c r="P71" s="11">
        <f>VLOOKUP($B71,'Form Responses 1'!$B$2:$S$771,13,FALSE)</f>
        <v>25</v>
      </c>
      <c r="Q71" s="11">
        <f>VLOOKUP($B71,'Form Responses 1'!$B$2:$S$771,14,FALSE)</f>
        <v>0</v>
      </c>
      <c r="R71" s="11">
        <f>VLOOKUP($B71,'Form Responses 1'!$B$2:$S$771,15,FALSE)</f>
        <v>25</v>
      </c>
      <c r="S71" s="11">
        <f>VLOOKUP($B71,'Form Responses 1'!$B$2:$S$771,16,FALSE)</f>
        <v>0</v>
      </c>
      <c r="T71" s="1">
        <f>VLOOKUP($B71,'Form Responses 1'!$B$2:$S$771,17,FALSE)</f>
        <v>0</v>
      </c>
      <c r="U71" s="1">
        <f>VLOOKUP($B71,'Form Responses 1'!$B$2:$S$771,18,FALSE)</f>
        <v>0</v>
      </c>
      <c r="V71" s="1">
        <f>VLOOKUP($B71,'Form Responses 1'!$B$2:$U$771,19,FALSE)</f>
        <v>48</v>
      </c>
      <c r="W71" s="1">
        <f>VLOOKUP($B71,'Form Responses 1'!$B$2:$U$771,20,FALSE)</f>
        <v>48</v>
      </c>
      <c r="X71" s="16">
        <f>COUNTIF('Form Responses 1'!$B$2:$B$763,$B71)</f>
        <v>1</v>
      </c>
      <c r="Y71" s="16" t="str">
        <f t="shared" si="0"/>
        <v>SAMA</v>
      </c>
      <c r="Z71" s="16" t="str">
        <f t="shared" si="1"/>
        <v>SAMA</v>
      </c>
      <c r="AA71" s="16" t="str">
        <f t="shared" si="2"/>
        <v>SAMA</v>
      </c>
    </row>
    <row r="72" spans="1:27" ht="15" x14ac:dyDescent="0.25">
      <c r="A72" s="13" t="s">
        <v>161</v>
      </c>
      <c r="B72" s="14">
        <v>20533994</v>
      </c>
      <c r="C72" s="13" t="s">
        <v>22</v>
      </c>
      <c r="D72" s="13" t="s">
        <v>400</v>
      </c>
      <c r="E72" s="13" t="s">
        <v>440</v>
      </c>
      <c r="F72" s="13" t="s">
        <v>416</v>
      </c>
      <c r="G72" s="15">
        <v>211</v>
      </c>
      <c r="I72" s="9">
        <f>VLOOKUP($B72,'Form Responses 1'!$B$2:$S$771,6,FALSE)</f>
        <v>211</v>
      </c>
      <c r="J72" s="9">
        <f>VLOOKUP($B72,'Form Responses 1'!$B$2:$S$771,7,FALSE)</f>
        <v>118</v>
      </c>
      <c r="K72" s="9">
        <f>VLOOKUP($B72,'Form Responses 1'!$B$2:$S$771,8,FALSE)</f>
        <v>93</v>
      </c>
      <c r="L72" s="10">
        <f>VLOOKUP($B72,'Form Responses 1'!$B$2:$S$771,9,FALSE)</f>
        <v>207</v>
      </c>
      <c r="M72" s="10">
        <f>VLOOKUP($B72,'Form Responses 1'!$B$2:$S$771,10,FALSE)</f>
        <v>3</v>
      </c>
      <c r="N72" s="10">
        <f>VLOOKUP($B72,'Form Responses 1'!$B$2:$S$771,11,FALSE)</f>
        <v>204</v>
      </c>
      <c r="O72" s="10">
        <f>VLOOKUP($B72,'Form Responses 1'!$B$2:$S$771,12,FALSE)</f>
        <v>0</v>
      </c>
      <c r="P72" s="11">
        <f>VLOOKUP($B72,'Form Responses 1'!$B$2:$S$771,13,FALSE)</f>
        <v>4</v>
      </c>
      <c r="Q72" s="11">
        <f>VLOOKUP($B72,'Form Responses 1'!$B$2:$S$771,14,FALSE)</f>
        <v>0</v>
      </c>
      <c r="R72" s="11">
        <f>VLOOKUP($B72,'Form Responses 1'!$B$2:$S$771,15,FALSE)</f>
        <v>4</v>
      </c>
      <c r="S72" s="11">
        <f>VLOOKUP($B72,'Form Responses 1'!$B$2:$S$771,16,FALSE)</f>
        <v>0</v>
      </c>
      <c r="T72" s="1">
        <f>VLOOKUP($B72,'Form Responses 1'!$B$2:$S$771,17,FALSE)</f>
        <v>0</v>
      </c>
      <c r="U72" s="1">
        <f>VLOOKUP($B72,'Form Responses 1'!$B$2:$S$771,18,FALSE)</f>
        <v>0</v>
      </c>
      <c r="V72" s="1">
        <f>VLOOKUP($B72,'Form Responses 1'!$B$2:$U$771,19,FALSE)</f>
        <v>28</v>
      </c>
      <c r="W72" s="1">
        <f>VLOOKUP($B72,'Form Responses 1'!$B$2:$U$771,20,FALSE)</f>
        <v>28</v>
      </c>
      <c r="X72" s="16">
        <f>COUNTIF('Form Responses 1'!$B$2:$B$763,$B72)</f>
        <v>1</v>
      </c>
      <c r="Y72" s="16" t="str">
        <f t="shared" si="0"/>
        <v>SAMA</v>
      </c>
      <c r="Z72" s="16" t="str">
        <f t="shared" si="1"/>
        <v>SAMA</v>
      </c>
      <c r="AA72" s="16" t="str">
        <f t="shared" si="2"/>
        <v>SAMA</v>
      </c>
    </row>
    <row r="73" spans="1:27" ht="15" x14ac:dyDescent="0.25">
      <c r="A73" s="13" t="s">
        <v>286</v>
      </c>
      <c r="B73" s="14">
        <v>20533981</v>
      </c>
      <c r="C73" s="13" t="s">
        <v>22</v>
      </c>
      <c r="D73" s="13" t="s">
        <v>400</v>
      </c>
      <c r="E73" s="13" t="s">
        <v>442</v>
      </c>
      <c r="F73" s="13" t="s">
        <v>407</v>
      </c>
      <c r="G73" s="15">
        <v>162</v>
      </c>
      <c r="I73" s="9">
        <f>VLOOKUP($B73,'Form Responses 1'!$B$2:$S$771,6,FALSE)</f>
        <v>162</v>
      </c>
      <c r="J73" s="9">
        <f>VLOOKUP($B73,'Form Responses 1'!$B$2:$S$771,7,FALSE)</f>
        <v>73</v>
      </c>
      <c r="K73" s="9">
        <f>VLOOKUP($B73,'Form Responses 1'!$B$2:$S$771,8,FALSE)</f>
        <v>89</v>
      </c>
      <c r="L73" s="10">
        <f>VLOOKUP($B73,'Form Responses 1'!$B$2:$S$771,9,FALSE)</f>
        <v>64</v>
      </c>
      <c r="M73" s="10">
        <f>VLOOKUP($B73,'Form Responses 1'!$B$2:$S$771,10,FALSE)</f>
        <v>0</v>
      </c>
      <c r="N73" s="10">
        <f>VLOOKUP($B73,'Form Responses 1'!$B$2:$S$771,11,FALSE)</f>
        <v>62</v>
      </c>
      <c r="O73" s="10">
        <f>VLOOKUP($B73,'Form Responses 1'!$B$2:$S$771,12,FALSE)</f>
        <v>2</v>
      </c>
      <c r="P73" s="11">
        <f>VLOOKUP($B73,'Form Responses 1'!$B$2:$S$771,13,FALSE)</f>
        <v>98</v>
      </c>
      <c r="Q73" s="11">
        <f>VLOOKUP($B73,'Form Responses 1'!$B$2:$S$771,14,FALSE)</f>
        <v>5</v>
      </c>
      <c r="R73" s="11">
        <f>VLOOKUP($B73,'Form Responses 1'!$B$2:$S$771,15,FALSE)</f>
        <v>93</v>
      </c>
      <c r="S73" s="11">
        <f>VLOOKUP($B73,'Form Responses 1'!$B$2:$S$771,16,FALSE)</f>
        <v>0</v>
      </c>
      <c r="T73" s="1">
        <f>VLOOKUP($B73,'Form Responses 1'!$B$2:$S$771,17,FALSE)</f>
        <v>0</v>
      </c>
      <c r="U73" s="1">
        <f>VLOOKUP($B73,'Form Responses 1'!$B$2:$S$771,18,FALSE)</f>
        <v>0</v>
      </c>
      <c r="V73" s="1">
        <f>VLOOKUP($B73,'Form Responses 1'!$B$2:$U$771,19,FALSE)</f>
        <v>27</v>
      </c>
      <c r="W73" s="1">
        <f>VLOOKUP($B73,'Form Responses 1'!$B$2:$U$771,20,FALSE)</f>
        <v>27</v>
      </c>
      <c r="X73" s="16">
        <f>COUNTIF('Form Responses 1'!$B$2:$B$763,$B73)</f>
        <v>1</v>
      </c>
      <c r="Y73" s="16" t="str">
        <f t="shared" si="0"/>
        <v>SAMA</v>
      </c>
      <c r="Z73" s="16" t="str">
        <f t="shared" si="1"/>
        <v>SAMA</v>
      </c>
      <c r="AA73" s="16" t="str">
        <f t="shared" si="2"/>
        <v>SAMA</v>
      </c>
    </row>
    <row r="74" spans="1:27" ht="15" x14ac:dyDescent="0.25">
      <c r="A74" s="13" t="s">
        <v>288</v>
      </c>
      <c r="B74" s="14">
        <v>20533982</v>
      </c>
      <c r="C74" s="13" t="s">
        <v>22</v>
      </c>
      <c r="D74" s="13" t="s">
        <v>400</v>
      </c>
      <c r="E74" s="13" t="s">
        <v>442</v>
      </c>
      <c r="F74" s="13" t="s">
        <v>407</v>
      </c>
      <c r="G74" s="15">
        <v>453</v>
      </c>
      <c r="I74" s="9">
        <f>VLOOKUP($B74,'Form Responses 1'!$B$2:$S$771,6,FALSE)</f>
        <v>468</v>
      </c>
      <c r="J74" s="9">
        <f>VLOOKUP($B74,'Form Responses 1'!$B$2:$S$771,7,FALSE)</f>
        <v>231</v>
      </c>
      <c r="K74" s="9">
        <f>VLOOKUP($B74,'Form Responses 1'!$B$2:$S$771,8,FALSE)</f>
        <v>237</v>
      </c>
      <c r="L74" s="10">
        <f>VLOOKUP($B74,'Form Responses 1'!$B$2:$S$771,9,FALSE)</f>
        <v>467</v>
      </c>
      <c r="M74" s="10">
        <f>VLOOKUP($B74,'Form Responses 1'!$B$2:$S$771,10,FALSE)</f>
        <v>16</v>
      </c>
      <c r="N74" s="10">
        <f>VLOOKUP($B74,'Form Responses 1'!$B$2:$S$771,11,FALSE)</f>
        <v>449</v>
      </c>
      <c r="O74" s="10">
        <f>VLOOKUP($B74,'Form Responses 1'!$B$2:$S$771,12,FALSE)</f>
        <v>2</v>
      </c>
      <c r="P74" s="11">
        <f>VLOOKUP($B74,'Form Responses 1'!$B$2:$S$771,13,FALSE)</f>
        <v>1</v>
      </c>
      <c r="Q74" s="11">
        <f>VLOOKUP($B74,'Form Responses 1'!$B$2:$S$771,14,FALSE)</f>
        <v>1</v>
      </c>
      <c r="R74" s="11">
        <f>VLOOKUP($B74,'Form Responses 1'!$B$2:$S$771,15,FALSE)</f>
        <v>0</v>
      </c>
      <c r="S74" s="11">
        <f>VLOOKUP($B74,'Form Responses 1'!$B$2:$S$771,16,FALSE)</f>
        <v>0</v>
      </c>
      <c r="T74" s="1">
        <f>VLOOKUP($B74,'Form Responses 1'!$B$2:$S$771,17,FALSE)</f>
        <v>0</v>
      </c>
      <c r="U74" s="1">
        <f>VLOOKUP($B74,'Form Responses 1'!$B$2:$S$771,18,FALSE)</f>
        <v>0</v>
      </c>
      <c r="V74" s="1">
        <f>VLOOKUP($B74,'Form Responses 1'!$B$2:$U$771,19,FALSE)</f>
        <v>83</v>
      </c>
      <c r="W74" s="1">
        <f>VLOOKUP($B74,'Form Responses 1'!$B$2:$U$771,20,FALSE)</f>
        <v>75</v>
      </c>
      <c r="X74" s="16">
        <f>COUNTIF('Form Responses 1'!$B$2:$B$763,$B74)</f>
        <v>1</v>
      </c>
      <c r="Y74" s="16" t="str">
        <f t="shared" si="0"/>
        <v>SAMA</v>
      </c>
      <c r="Z74" s="16" t="str">
        <f t="shared" si="1"/>
        <v>SAMA</v>
      </c>
      <c r="AA74" s="16" t="str">
        <f t="shared" si="2"/>
        <v>SAMA</v>
      </c>
    </row>
    <row r="75" spans="1:27" ht="15" x14ac:dyDescent="0.25">
      <c r="A75" s="13" t="s">
        <v>282</v>
      </c>
      <c r="B75" s="14">
        <v>20533983</v>
      </c>
      <c r="C75" s="13" t="s">
        <v>22</v>
      </c>
      <c r="D75" s="13" t="s">
        <v>400</v>
      </c>
      <c r="E75" s="13" t="s">
        <v>442</v>
      </c>
      <c r="F75" s="13" t="s">
        <v>407</v>
      </c>
      <c r="G75" s="15">
        <v>270</v>
      </c>
      <c r="I75" s="9">
        <f>VLOOKUP($B75,'Form Responses 1'!$B$2:$S$771,6,FALSE)</f>
        <v>271</v>
      </c>
      <c r="J75" s="9">
        <f>VLOOKUP($B75,'Form Responses 1'!$B$2:$S$771,7,FALSE)</f>
        <v>143</v>
      </c>
      <c r="K75" s="9">
        <f>VLOOKUP($B75,'Form Responses 1'!$B$2:$S$771,8,FALSE)</f>
        <v>128</v>
      </c>
      <c r="L75" s="10">
        <f>VLOOKUP($B75,'Form Responses 1'!$B$2:$S$771,9,FALSE)</f>
        <v>118</v>
      </c>
      <c r="M75" s="10">
        <f>VLOOKUP($B75,'Form Responses 1'!$B$2:$S$771,10,FALSE)</f>
        <v>7</v>
      </c>
      <c r="N75" s="10">
        <f>VLOOKUP($B75,'Form Responses 1'!$B$2:$S$771,11,FALSE)</f>
        <v>111</v>
      </c>
      <c r="O75" s="10">
        <f>VLOOKUP($B75,'Form Responses 1'!$B$2:$S$771,12,FALSE)</f>
        <v>0</v>
      </c>
      <c r="P75" s="11">
        <f>VLOOKUP($B75,'Form Responses 1'!$B$2:$S$771,13,FALSE)</f>
        <v>153</v>
      </c>
      <c r="Q75" s="11">
        <f>VLOOKUP($B75,'Form Responses 1'!$B$2:$S$771,14,FALSE)</f>
        <v>3</v>
      </c>
      <c r="R75" s="11">
        <f>VLOOKUP($B75,'Form Responses 1'!$B$2:$S$771,15,FALSE)</f>
        <v>150</v>
      </c>
      <c r="S75" s="11">
        <f>VLOOKUP($B75,'Form Responses 1'!$B$2:$S$771,16,FALSE)</f>
        <v>0</v>
      </c>
      <c r="T75" s="1">
        <f>VLOOKUP($B75,'Form Responses 1'!$B$2:$S$771,17,FALSE)</f>
        <v>0</v>
      </c>
      <c r="U75" s="1">
        <f>VLOOKUP($B75,'Form Responses 1'!$B$2:$S$771,18,FALSE)</f>
        <v>0</v>
      </c>
      <c r="V75" s="1">
        <f>VLOOKUP($B75,'Form Responses 1'!$B$2:$U$771,19,FALSE)</f>
        <v>56</v>
      </c>
      <c r="W75" s="1">
        <f>VLOOKUP($B75,'Form Responses 1'!$B$2:$U$771,20,FALSE)</f>
        <v>46</v>
      </c>
      <c r="X75" s="16">
        <f>COUNTIF('Form Responses 1'!$B$2:$B$763,$B75)</f>
        <v>1</v>
      </c>
      <c r="Y75" s="16" t="str">
        <f t="shared" si="0"/>
        <v>SAMA</v>
      </c>
      <c r="Z75" s="16" t="str">
        <f t="shared" si="1"/>
        <v>SAMA</v>
      </c>
      <c r="AA75" s="16" t="str">
        <f t="shared" si="2"/>
        <v>SAMA</v>
      </c>
    </row>
    <row r="76" spans="1:27" ht="15" x14ac:dyDescent="0.25">
      <c r="A76" s="13" t="s">
        <v>356</v>
      </c>
      <c r="B76" s="14">
        <v>20533984</v>
      </c>
      <c r="C76" s="13" t="s">
        <v>22</v>
      </c>
      <c r="D76" s="13" t="s">
        <v>400</v>
      </c>
      <c r="E76" s="13" t="s">
        <v>442</v>
      </c>
      <c r="F76" s="13" t="s">
        <v>407</v>
      </c>
      <c r="G76" s="15">
        <v>166</v>
      </c>
      <c r="I76" s="9">
        <f>VLOOKUP($B76,'Form Responses 1'!$B$2:$S$771,6,FALSE)</f>
        <v>165</v>
      </c>
      <c r="J76" s="9">
        <f>VLOOKUP($B76,'Form Responses 1'!$B$2:$S$771,7,FALSE)</f>
        <v>82</v>
      </c>
      <c r="K76" s="9">
        <f>VLOOKUP($B76,'Form Responses 1'!$B$2:$S$771,8,FALSE)</f>
        <v>83</v>
      </c>
      <c r="L76" s="10">
        <f>VLOOKUP($B76,'Form Responses 1'!$B$2:$S$771,9,FALSE)</f>
        <v>140</v>
      </c>
      <c r="M76" s="10">
        <f>VLOOKUP($B76,'Form Responses 1'!$B$2:$S$771,10,FALSE)</f>
        <v>2</v>
      </c>
      <c r="N76" s="10">
        <f>VLOOKUP($B76,'Form Responses 1'!$B$2:$S$771,11,FALSE)</f>
        <v>137</v>
      </c>
      <c r="O76" s="10">
        <f>VLOOKUP($B76,'Form Responses 1'!$B$2:$S$771,12,FALSE)</f>
        <v>1</v>
      </c>
      <c r="P76" s="11">
        <f>VLOOKUP($B76,'Form Responses 1'!$B$2:$S$771,13,FALSE)</f>
        <v>25</v>
      </c>
      <c r="Q76" s="11">
        <f>VLOOKUP($B76,'Form Responses 1'!$B$2:$S$771,14,FALSE)</f>
        <v>0</v>
      </c>
      <c r="R76" s="11">
        <f>VLOOKUP($B76,'Form Responses 1'!$B$2:$S$771,15,FALSE)</f>
        <v>25</v>
      </c>
      <c r="S76" s="11">
        <f>VLOOKUP($B76,'Form Responses 1'!$B$2:$S$771,16,FALSE)</f>
        <v>0</v>
      </c>
      <c r="T76" s="1">
        <f>VLOOKUP($B76,'Form Responses 1'!$B$2:$S$771,17,FALSE)</f>
        <v>0</v>
      </c>
      <c r="U76" s="1">
        <f>VLOOKUP($B76,'Form Responses 1'!$B$2:$S$771,18,FALSE)</f>
        <v>0</v>
      </c>
      <c r="V76" s="1">
        <f>VLOOKUP($B76,'Form Responses 1'!$B$2:$U$771,19,FALSE)</f>
        <v>28</v>
      </c>
      <c r="W76" s="1">
        <f>VLOOKUP($B76,'Form Responses 1'!$B$2:$U$771,20,FALSE)</f>
        <v>28</v>
      </c>
      <c r="X76" s="16">
        <f>COUNTIF('Form Responses 1'!$B$2:$B$763,$B76)</f>
        <v>1</v>
      </c>
      <c r="Y76" s="16" t="str">
        <f t="shared" si="0"/>
        <v>SAMA</v>
      </c>
      <c r="Z76" s="16" t="str">
        <f t="shared" si="1"/>
        <v>SAMA</v>
      </c>
      <c r="AA76" s="16" t="str">
        <f t="shared" si="2"/>
        <v>SAMA</v>
      </c>
    </row>
    <row r="77" spans="1:27" ht="15" x14ac:dyDescent="0.25">
      <c r="A77" s="13" t="s">
        <v>443</v>
      </c>
      <c r="B77" s="14">
        <v>20540195</v>
      </c>
      <c r="C77" s="13" t="s">
        <v>22</v>
      </c>
      <c r="D77" s="13" t="s">
        <v>400</v>
      </c>
      <c r="E77" s="13" t="s">
        <v>404</v>
      </c>
      <c r="F77" s="13" t="s">
        <v>404</v>
      </c>
      <c r="G77" s="15">
        <v>252</v>
      </c>
      <c r="I77" s="9">
        <f>VLOOKUP($B77,'Form Responses 1'!$B$2:$S$771,6,FALSE)</f>
        <v>252</v>
      </c>
      <c r="J77" s="9">
        <f>VLOOKUP($B77,'Form Responses 1'!$B$2:$S$771,7,FALSE)</f>
        <v>135</v>
      </c>
      <c r="K77" s="9">
        <f>VLOOKUP($B77,'Form Responses 1'!$B$2:$S$771,8,FALSE)</f>
        <v>117</v>
      </c>
      <c r="L77" s="10">
        <f>VLOOKUP($B77,'Form Responses 1'!$B$2:$S$771,9,FALSE)</f>
        <v>235</v>
      </c>
      <c r="M77" s="10">
        <f>VLOOKUP($B77,'Form Responses 1'!$B$2:$S$771,10,FALSE)</f>
        <v>2</v>
      </c>
      <c r="N77" s="10">
        <f>VLOOKUP($B77,'Form Responses 1'!$B$2:$S$771,11,FALSE)</f>
        <v>233</v>
      </c>
      <c r="O77" s="10">
        <f>VLOOKUP($B77,'Form Responses 1'!$B$2:$S$771,12,FALSE)</f>
        <v>0</v>
      </c>
      <c r="P77" s="11">
        <f>VLOOKUP($B77,'Form Responses 1'!$B$2:$S$771,13,FALSE)</f>
        <v>17</v>
      </c>
      <c r="Q77" s="11">
        <f>VLOOKUP($B77,'Form Responses 1'!$B$2:$S$771,14,FALSE)</f>
        <v>0</v>
      </c>
      <c r="R77" s="11">
        <f>VLOOKUP($B77,'Form Responses 1'!$B$2:$S$771,15,FALSE)</f>
        <v>17</v>
      </c>
      <c r="S77" s="11">
        <f>VLOOKUP($B77,'Form Responses 1'!$B$2:$S$771,16,FALSE)</f>
        <v>0</v>
      </c>
      <c r="T77" s="1">
        <f>VLOOKUP($B77,'Form Responses 1'!$B$2:$S$771,17,FALSE)</f>
        <v>0</v>
      </c>
      <c r="U77" s="1">
        <f>VLOOKUP($B77,'Form Responses 1'!$B$2:$S$771,18,FALSE)</f>
        <v>0</v>
      </c>
      <c r="V77" s="1">
        <f>VLOOKUP($B77,'Form Responses 1'!$B$2:$U$771,19,FALSE)</f>
        <v>28</v>
      </c>
      <c r="W77" s="1">
        <f>VLOOKUP($B77,'Form Responses 1'!$B$2:$U$771,20,FALSE)</f>
        <v>28</v>
      </c>
      <c r="X77" s="16">
        <f>COUNTIF('Form Responses 1'!$B$2:$B$763,$B77)</f>
        <v>1</v>
      </c>
      <c r="Y77" s="16" t="str">
        <f t="shared" si="0"/>
        <v>SAMA</v>
      </c>
      <c r="Z77" s="16" t="str">
        <f t="shared" si="1"/>
        <v>SAMA</v>
      </c>
      <c r="AA77" s="16" t="str">
        <f t="shared" si="2"/>
        <v>SAMA</v>
      </c>
    </row>
    <row r="78" spans="1:27" ht="15" x14ac:dyDescent="0.25">
      <c r="A78" s="13" t="s">
        <v>296</v>
      </c>
      <c r="B78" s="14">
        <v>20533985</v>
      </c>
      <c r="C78" s="13" t="s">
        <v>22</v>
      </c>
      <c r="D78" s="13" t="s">
        <v>400</v>
      </c>
      <c r="E78" s="13" t="s">
        <v>404</v>
      </c>
      <c r="F78" s="13" t="s">
        <v>404</v>
      </c>
      <c r="G78" s="15">
        <v>347</v>
      </c>
      <c r="I78" s="9">
        <f>VLOOKUP($B78,'Form Responses 1'!$B$2:$S$771,6,FALSE)</f>
        <v>348</v>
      </c>
      <c r="J78" s="9">
        <f>VLOOKUP($B78,'Form Responses 1'!$B$2:$S$771,7,FALSE)</f>
        <v>185</v>
      </c>
      <c r="K78" s="9">
        <f>VLOOKUP($B78,'Form Responses 1'!$B$2:$S$771,8,FALSE)</f>
        <v>163</v>
      </c>
      <c r="L78" s="10">
        <f>VLOOKUP($B78,'Form Responses 1'!$B$2:$S$771,9,FALSE)</f>
        <v>325</v>
      </c>
      <c r="M78" s="10">
        <f>VLOOKUP($B78,'Form Responses 1'!$B$2:$S$771,10,FALSE)</f>
        <v>0</v>
      </c>
      <c r="N78" s="10">
        <f>VLOOKUP($B78,'Form Responses 1'!$B$2:$S$771,11,FALSE)</f>
        <v>325</v>
      </c>
      <c r="O78" s="10">
        <f>VLOOKUP($B78,'Form Responses 1'!$B$2:$S$771,12,FALSE)</f>
        <v>0</v>
      </c>
      <c r="P78" s="11">
        <f>VLOOKUP($B78,'Form Responses 1'!$B$2:$S$771,13,FALSE)</f>
        <v>23</v>
      </c>
      <c r="Q78" s="11">
        <f>VLOOKUP($B78,'Form Responses 1'!$B$2:$S$771,14,FALSE)</f>
        <v>0</v>
      </c>
      <c r="R78" s="11">
        <f>VLOOKUP($B78,'Form Responses 1'!$B$2:$S$771,15,FALSE)</f>
        <v>23</v>
      </c>
      <c r="S78" s="11">
        <f>VLOOKUP($B78,'Form Responses 1'!$B$2:$S$771,16,FALSE)</f>
        <v>0</v>
      </c>
      <c r="T78" s="1">
        <f>VLOOKUP($B78,'Form Responses 1'!$B$2:$S$771,17,FALSE)</f>
        <v>0</v>
      </c>
      <c r="U78" s="1">
        <f>VLOOKUP($B78,'Form Responses 1'!$B$2:$S$771,18,FALSE)</f>
        <v>0</v>
      </c>
      <c r="V78" s="1">
        <f>VLOOKUP($B78,'Form Responses 1'!$B$2:$U$771,19,FALSE)</f>
        <v>55</v>
      </c>
      <c r="W78" s="1">
        <f>VLOOKUP($B78,'Form Responses 1'!$B$2:$U$771,20,FALSE)</f>
        <v>55</v>
      </c>
      <c r="X78" s="16">
        <f>COUNTIF('Form Responses 1'!$B$2:$B$763,$B78)</f>
        <v>1</v>
      </c>
      <c r="Y78" s="16" t="str">
        <f t="shared" si="0"/>
        <v>SAMA</v>
      </c>
      <c r="Z78" s="16" t="str">
        <f t="shared" si="1"/>
        <v>SAMA</v>
      </c>
      <c r="AA78" s="16" t="str">
        <f t="shared" si="2"/>
        <v>SAMA</v>
      </c>
    </row>
    <row r="79" spans="1:27" ht="15" x14ac:dyDescent="0.25">
      <c r="A79" s="13" t="s">
        <v>172</v>
      </c>
      <c r="B79" s="14">
        <v>20534005</v>
      </c>
      <c r="C79" s="13" t="s">
        <v>22</v>
      </c>
      <c r="D79" s="13" t="s">
        <v>400</v>
      </c>
      <c r="E79" s="13" t="s">
        <v>444</v>
      </c>
      <c r="F79" s="13" t="s">
        <v>402</v>
      </c>
      <c r="G79" s="15">
        <v>582</v>
      </c>
      <c r="I79" s="9">
        <f>VLOOKUP($B79,'Form Responses 1'!$B$2:$S$771,6,FALSE)</f>
        <v>586</v>
      </c>
      <c r="J79" s="9">
        <f>VLOOKUP($B79,'Form Responses 1'!$B$2:$S$771,7,FALSE)</f>
        <v>297</v>
      </c>
      <c r="K79" s="9">
        <f>VLOOKUP($B79,'Form Responses 1'!$B$2:$S$771,8,FALSE)</f>
        <v>289</v>
      </c>
      <c r="L79" s="10">
        <f>VLOOKUP($B79,'Form Responses 1'!$B$2:$S$771,9,FALSE)</f>
        <v>575</v>
      </c>
      <c r="M79" s="10">
        <f>VLOOKUP($B79,'Form Responses 1'!$B$2:$S$771,10,FALSE)</f>
        <v>0</v>
      </c>
      <c r="N79" s="10">
        <f>VLOOKUP($B79,'Form Responses 1'!$B$2:$S$771,11,FALSE)</f>
        <v>567</v>
      </c>
      <c r="O79" s="10">
        <f>VLOOKUP($B79,'Form Responses 1'!$B$2:$S$771,12,FALSE)</f>
        <v>8</v>
      </c>
      <c r="P79" s="11">
        <f>VLOOKUP($B79,'Form Responses 1'!$B$2:$S$771,13,FALSE)</f>
        <v>11</v>
      </c>
      <c r="Q79" s="11">
        <f>VLOOKUP($B79,'Form Responses 1'!$B$2:$S$771,14,FALSE)</f>
        <v>0</v>
      </c>
      <c r="R79" s="11">
        <f>VLOOKUP($B79,'Form Responses 1'!$B$2:$S$771,15,FALSE)</f>
        <v>11</v>
      </c>
      <c r="S79" s="11">
        <f>VLOOKUP($B79,'Form Responses 1'!$B$2:$S$771,16,FALSE)</f>
        <v>0</v>
      </c>
      <c r="T79" s="1">
        <f>VLOOKUP($B79,'Form Responses 1'!$B$2:$S$771,17,FALSE)</f>
        <v>0</v>
      </c>
      <c r="U79" s="1">
        <f>VLOOKUP($B79,'Form Responses 1'!$B$2:$S$771,18,FALSE)</f>
        <v>0</v>
      </c>
      <c r="V79" s="1">
        <f>VLOOKUP($B79,'Form Responses 1'!$B$2:$U$771,19,FALSE)</f>
        <v>99</v>
      </c>
      <c r="W79" s="1">
        <f>VLOOKUP($B79,'Form Responses 1'!$B$2:$U$771,20,FALSE)</f>
        <v>94</v>
      </c>
      <c r="X79" s="16">
        <f>COUNTIF('Form Responses 1'!$B$2:$B$763,$B79)</f>
        <v>1</v>
      </c>
      <c r="Y79" s="16" t="str">
        <f t="shared" si="0"/>
        <v>SAMA</v>
      </c>
      <c r="Z79" s="16" t="str">
        <f t="shared" si="1"/>
        <v>SAMA</v>
      </c>
      <c r="AA79" s="16" t="str">
        <f t="shared" si="2"/>
        <v>SAMA</v>
      </c>
    </row>
    <row r="80" spans="1:27" ht="15" x14ac:dyDescent="0.25">
      <c r="A80" s="13" t="s">
        <v>238</v>
      </c>
      <c r="B80" s="14">
        <v>20534007</v>
      </c>
      <c r="C80" s="13" t="s">
        <v>22</v>
      </c>
      <c r="D80" s="13" t="s">
        <v>400</v>
      </c>
      <c r="E80" s="13" t="s">
        <v>444</v>
      </c>
      <c r="F80" s="13" t="s">
        <v>402</v>
      </c>
      <c r="G80" s="15">
        <v>138</v>
      </c>
      <c r="I80" s="9">
        <f>VLOOKUP($B80,'Form Responses 1'!$B$2:$S$771,6,FALSE)</f>
        <v>138</v>
      </c>
      <c r="J80" s="9">
        <f>VLOOKUP($B80,'Form Responses 1'!$B$2:$S$771,7,FALSE)</f>
        <v>71</v>
      </c>
      <c r="K80" s="9">
        <f>VLOOKUP($B80,'Form Responses 1'!$B$2:$S$771,8,FALSE)</f>
        <v>67</v>
      </c>
      <c r="L80" s="10">
        <f>VLOOKUP($B80,'Form Responses 1'!$B$2:$S$771,9,FALSE)</f>
        <v>131</v>
      </c>
      <c r="M80" s="10">
        <f>VLOOKUP($B80,'Form Responses 1'!$B$2:$S$771,10,FALSE)</f>
        <v>6</v>
      </c>
      <c r="N80" s="10">
        <f>VLOOKUP($B80,'Form Responses 1'!$B$2:$S$771,11,FALSE)</f>
        <v>114</v>
      </c>
      <c r="O80" s="10">
        <f>VLOOKUP($B80,'Form Responses 1'!$B$2:$S$771,12,FALSE)</f>
        <v>11</v>
      </c>
      <c r="P80" s="11">
        <f>VLOOKUP($B80,'Form Responses 1'!$B$2:$S$771,13,FALSE)</f>
        <v>7</v>
      </c>
      <c r="Q80" s="11">
        <f>VLOOKUP($B80,'Form Responses 1'!$B$2:$S$771,14,FALSE)</f>
        <v>0</v>
      </c>
      <c r="R80" s="11">
        <f>VLOOKUP($B80,'Form Responses 1'!$B$2:$S$771,15,FALSE)</f>
        <v>7</v>
      </c>
      <c r="S80" s="11">
        <f>VLOOKUP($B80,'Form Responses 1'!$B$2:$S$771,16,FALSE)</f>
        <v>0</v>
      </c>
      <c r="T80" s="1">
        <f>VLOOKUP($B80,'Form Responses 1'!$B$2:$S$771,17,FALSE)</f>
        <v>0</v>
      </c>
      <c r="U80" s="1">
        <f>VLOOKUP($B80,'Form Responses 1'!$B$2:$S$771,18,FALSE)</f>
        <v>0</v>
      </c>
      <c r="V80" s="1">
        <f>VLOOKUP($B80,'Form Responses 1'!$B$2:$U$771,19,FALSE)</f>
        <v>0</v>
      </c>
      <c r="W80" s="1">
        <f>VLOOKUP($B80,'Form Responses 1'!$B$2:$U$771,20,FALSE)</f>
        <v>0</v>
      </c>
      <c r="X80" s="16">
        <f>COUNTIF('Form Responses 1'!$B$2:$B$763,$B80)</f>
        <v>1</v>
      </c>
      <c r="Y80" s="16" t="str">
        <f t="shared" si="0"/>
        <v>SAMA</v>
      </c>
      <c r="Z80" s="16" t="str">
        <f t="shared" si="1"/>
        <v>SAMA</v>
      </c>
      <c r="AA80" s="16" t="str">
        <f t="shared" si="2"/>
        <v>SAMA</v>
      </c>
    </row>
    <row r="81" spans="1:27" ht="15" x14ac:dyDescent="0.25">
      <c r="A81" s="13" t="s">
        <v>114</v>
      </c>
      <c r="B81" s="14">
        <v>20533987</v>
      </c>
      <c r="C81" s="13" t="s">
        <v>22</v>
      </c>
      <c r="D81" s="13" t="s">
        <v>400</v>
      </c>
      <c r="E81" s="13" t="s">
        <v>445</v>
      </c>
      <c r="F81" s="13" t="s">
        <v>428</v>
      </c>
      <c r="G81" s="15">
        <v>375</v>
      </c>
      <c r="I81" s="9">
        <f>VLOOKUP($B81,'Form Responses 1'!$B$2:$S$771,6,FALSE)</f>
        <v>376</v>
      </c>
      <c r="J81" s="9">
        <f>VLOOKUP($B81,'Form Responses 1'!$B$2:$S$771,7,FALSE)</f>
        <v>194</v>
      </c>
      <c r="K81" s="9">
        <f>VLOOKUP($B81,'Form Responses 1'!$B$2:$S$771,8,FALSE)</f>
        <v>122</v>
      </c>
      <c r="L81" s="10">
        <f>VLOOKUP($B81,'Form Responses 1'!$B$2:$S$771,9,FALSE)</f>
        <v>345</v>
      </c>
      <c r="M81" s="10">
        <f>VLOOKUP($B81,'Form Responses 1'!$B$2:$S$771,10,FALSE)</f>
        <v>8</v>
      </c>
      <c r="N81" s="10">
        <f>VLOOKUP($B81,'Form Responses 1'!$B$2:$S$771,11,FALSE)</f>
        <v>335</v>
      </c>
      <c r="O81" s="10">
        <f>VLOOKUP($B81,'Form Responses 1'!$B$2:$S$771,12,FALSE)</f>
        <v>2</v>
      </c>
      <c r="P81" s="11">
        <f>VLOOKUP($B81,'Form Responses 1'!$B$2:$S$771,13,FALSE)</f>
        <v>31</v>
      </c>
      <c r="Q81" s="11">
        <f>VLOOKUP($B81,'Form Responses 1'!$B$2:$S$771,14,FALSE)</f>
        <v>2</v>
      </c>
      <c r="R81" s="11">
        <f>VLOOKUP($B81,'Form Responses 1'!$B$2:$S$771,15,FALSE)</f>
        <v>29</v>
      </c>
      <c r="S81" s="11">
        <f>VLOOKUP($B81,'Form Responses 1'!$B$2:$S$771,16,FALSE)</f>
        <v>0</v>
      </c>
      <c r="T81" s="1">
        <f>VLOOKUP($B81,'Form Responses 1'!$B$2:$S$771,17,FALSE)</f>
        <v>1</v>
      </c>
      <c r="U81" s="1" t="str">
        <f>VLOOKUP($B81,'Form Responses 1'!$B$2:$S$771,18,FALSE)</f>
        <v>Lain lain</v>
      </c>
      <c r="V81" s="1">
        <f>VLOOKUP($B81,'Form Responses 1'!$B$2:$U$771,19,FALSE)</f>
        <v>46</v>
      </c>
      <c r="W81" s="1">
        <f>VLOOKUP($B81,'Form Responses 1'!$B$2:$U$771,20,FALSE)</f>
        <v>46</v>
      </c>
      <c r="X81" s="16">
        <f>COUNTIF('Form Responses 1'!$B$2:$B$763,$B81)</f>
        <v>1</v>
      </c>
      <c r="Y81" s="16" t="str">
        <f t="shared" si="0"/>
        <v>SAMA</v>
      </c>
      <c r="Z81" s="16" t="str">
        <f t="shared" si="1"/>
        <v>SAMA</v>
      </c>
      <c r="AA81" s="16" t="str">
        <f t="shared" si="2"/>
        <v>SAMA</v>
      </c>
    </row>
    <row r="82" spans="1:27" ht="15" x14ac:dyDescent="0.25">
      <c r="A82" s="13" t="s">
        <v>313</v>
      </c>
      <c r="B82" s="14">
        <v>20533989</v>
      </c>
      <c r="C82" s="13" t="s">
        <v>22</v>
      </c>
      <c r="D82" s="13" t="s">
        <v>400</v>
      </c>
      <c r="E82" s="13" t="s">
        <v>446</v>
      </c>
      <c r="F82" s="13" t="s">
        <v>416</v>
      </c>
      <c r="G82" s="15">
        <v>127</v>
      </c>
      <c r="I82" s="9">
        <f>VLOOKUP($B82,'Form Responses 1'!$B$2:$S$771,6,FALSE)</f>
        <v>127</v>
      </c>
      <c r="J82" s="9">
        <f>VLOOKUP($B82,'Form Responses 1'!$B$2:$S$771,7,FALSE)</f>
        <v>61</v>
      </c>
      <c r="K82" s="9">
        <f>VLOOKUP($B82,'Form Responses 1'!$B$2:$S$771,8,FALSE)</f>
        <v>66</v>
      </c>
      <c r="L82" s="10">
        <f>VLOOKUP($B82,'Form Responses 1'!$B$2:$S$771,9,FALSE)</f>
        <v>114</v>
      </c>
      <c r="M82" s="10">
        <f>VLOOKUP($B82,'Form Responses 1'!$B$2:$S$771,10,FALSE)</f>
        <v>4</v>
      </c>
      <c r="N82" s="10">
        <f>VLOOKUP($B82,'Form Responses 1'!$B$2:$S$771,11,FALSE)</f>
        <v>107</v>
      </c>
      <c r="O82" s="10">
        <f>VLOOKUP($B82,'Form Responses 1'!$B$2:$S$771,12,FALSE)</f>
        <v>3</v>
      </c>
      <c r="P82" s="11">
        <f>VLOOKUP($B82,'Form Responses 1'!$B$2:$S$771,13,FALSE)</f>
        <v>13</v>
      </c>
      <c r="Q82" s="11">
        <f>VLOOKUP($B82,'Form Responses 1'!$B$2:$S$771,14,FALSE)</f>
        <v>0</v>
      </c>
      <c r="R82" s="11">
        <f>VLOOKUP($B82,'Form Responses 1'!$B$2:$S$771,15,FALSE)</f>
        <v>13</v>
      </c>
      <c r="S82" s="11">
        <f>VLOOKUP($B82,'Form Responses 1'!$B$2:$S$771,16,FALSE)</f>
        <v>0</v>
      </c>
      <c r="T82" s="1">
        <f>VLOOKUP($B82,'Form Responses 1'!$B$2:$S$771,17,FALSE)</f>
        <v>0</v>
      </c>
      <c r="U82" s="1">
        <f>VLOOKUP($B82,'Form Responses 1'!$B$2:$S$771,18,FALSE)</f>
        <v>0</v>
      </c>
      <c r="V82" s="1">
        <f>VLOOKUP($B82,'Form Responses 1'!$B$2:$U$771,19,FALSE)</f>
        <v>23</v>
      </c>
      <c r="W82" s="1">
        <f>VLOOKUP($B82,'Form Responses 1'!$B$2:$U$771,20,FALSE)</f>
        <v>19</v>
      </c>
      <c r="X82" s="16">
        <f>COUNTIF('Form Responses 1'!$B$2:$B$763,$B82)</f>
        <v>1</v>
      </c>
      <c r="Y82" s="16" t="str">
        <f t="shared" si="0"/>
        <v>SAMA</v>
      </c>
      <c r="Z82" s="16" t="str">
        <f t="shared" si="1"/>
        <v>SAMA</v>
      </c>
      <c r="AA82" s="16" t="str">
        <f t="shared" si="2"/>
        <v>SAMA</v>
      </c>
    </row>
    <row r="83" spans="1:27" ht="15" x14ac:dyDescent="0.25">
      <c r="A83" s="13" t="s">
        <v>359</v>
      </c>
      <c r="B83" s="14">
        <v>20533990</v>
      </c>
      <c r="C83" s="13" t="s">
        <v>22</v>
      </c>
      <c r="D83" s="13" t="s">
        <v>400</v>
      </c>
      <c r="E83" s="13" t="s">
        <v>446</v>
      </c>
      <c r="F83" s="13" t="s">
        <v>416</v>
      </c>
      <c r="G83" s="15">
        <v>131</v>
      </c>
      <c r="I83" s="9">
        <f>VLOOKUP($B83,'Form Responses 1'!$B$2:$S$771,6,FALSE)</f>
        <v>132</v>
      </c>
      <c r="J83" s="9">
        <f>VLOOKUP($B83,'Form Responses 1'!$B$2:$S$771,7,FALSE)</f>
        <v>78</v>
      </c>
      <c r="K83" s="9">
        <f>VLOOKUP($B83,'Form Responses 1'!$B$2:$S$771,8,FALSE)</f>
        <v>54</v>
      </c>
      <c r="L83" s="10">
        <f>VLOOKUP($B83,'Form Responses 1'!$B$2:$S$771,9,FALSE)</f>
        <v>125</v>
      </c>
      <c r="M83" s="10">
        <f>VLOOKUP($B83,'Form Responses 1'!$B$2:$S$771,10,FALSE)</f>
        <v>2</v>
      </c>
      <c r="N83" s="10">
        <f>VLOOKUP($B83,'Form Responses 1'!$B$2:$S$771,11,FALSE)</f>
        <v>120</v>
      </c>
      <c r="O83" s="10">
        <f>VLOOKUP($B83,'Form Responses 1'!$B$2:$S$771,12,FALSE)</f>
        <v>3</v>
      </c>
      <c r="P83" s="11">
        <f>VLOOKUP($B83,'Form Responses 1'!$B$2:$S$771,13,FALSE)</f>
        <v>7</v>
      </c>
      <c r="Q83" s="11">
        <f>VLOOKUP($B83,'Form Responses 1'!$B$2:$S$771,14,FALSE)</f>
        <v>1</v>
      </c>
      <c r="R83" s="11">
        <f>VLOOKUP($B83,'Form Responses 1'!$B$2:$S$771,15,FALSE)</f>
        <v>6</v>
      </c>
      <c r="S83" s="11">
        <f>VLOOKUP($B83,'Form Responses 1'!$B$2:$S$771,16,FALSE)</f>
        <v>0</v>
      </c>
      <c r="T83" s="1">
        <f>VLOOKUP($B83,'Form Responses 1'!$B$2:$S$771,17,FALSE)</f>
        <v>0</v>
      </c>
      <c r="U83" s="1" t="str">
        <f>VLOOKUP($B83,'Form Responses 1'!$B$2:$S$771,18,FALSE)</f>
        <v>-</v>
      </c>
      <c r="V83" s="1">
        <f>VLOOKUP($B83,'Form Responses 1'!$B$2:$U$771,19,FALSE)</f>
        <v>14</v>
      </c>
      <c r="W83" s="1">
        <f>VLOOKUP($B83,'Form Responses 1'!$B$2:$U$771,20,FALSE)</f>
        <v>13</v>
      </c>
      <c r="X83" s="16">
        <f>COUNTIF('Form Responses 1'!$B$2:$B$763,$B83)</f>
        <v>1</v>
      </c>
      <c r="Y83" s="16" t="str">
        <f t="shared" si="0"/>
        <v>SAMA</v>
      </c>
      <c r="Z83" s="16" t="str">
        <f t="shared" si="1"/>
        <v>SAMA</v>
      </c>
      <c r="AA83" s="16" t="str">
        <f t="shared" si="2"/>
        <v>SAMA</v>
      </c>
    </row>
    <row r="84" spans="1:27" ht="15" x14ac:dyDescent="0.25">
      <c r="A84" s="13" t="s">
        <v>140</v>
      </c>
      <c r="B84" s="14">
        <v>20533991</v>
      </c>
      <c r="C84" s="13" t="s">
        <v>22</v>
      </c>
      <c r="D84" s="13" t="s">
        <v>400</v>
      </c>
      <c r="E84" s="13" t="s">
        <v>416</v>
      </c>
      <c r="F84" s="13" t="s">
        <v>416</v>
      </c>
      <c r="G84" s="15">
        <v>437</v>
      </c>
      <c r="I84" s="9">
        <f>VLOOKUP($B84,'Form Responses 1'!$B$2:$S$771,6,FALSE)</f>
        <v>437</v>
      </c>
      <c r="J84" s="9">
        <f>VLOOKUP($B84,'Form Responses 1'!$B$2:$S$771,7,FALSE)</f>
        <v>214</v>
      </c>
      <c r="K84" s="9">
        <f>VLOOKUP($B84,'Form Responses 1'!$B$2:$S$771,8,FALSE)</f>
        <v>223</v>
      </c>
      <c r="L84" s="10">
        <f>VLOOKUP($B84,'Form Responses 1'!$B$2:$S$771,9,FALSE)</f>
        <v>392</v>
      </c>
      <c r="M84" s="10">
        <f>VLOOKUP($B84,'Form Responses 1'!$B$2:$S$771,10,FALSE)</f>
        <v>20</v>
      </c>
      <c r="N84" s="10">
        <f>VLOOKUP($B84,'Form Responses 1'!$B$2:$S$771,11,FALSE)</f>
        <v>372</v>
      </c>
      <c r="O84" s="10">
        <f>VLOOKUP($B84,'Form Responses 1'!$B$2:$S$771,12,FALSE)</f>
        <v>0</v>
      </c>
      <c r="P84" s="11">
        <f>VLOOKUP($B84,'Form Responses 1'!$B$2:$S$771,13,FALSE)</f>
        <v>45</v>
      </c>
      <c r="Q84" s="11">
        <f>VLOOKUP($B84,'Form Responses 1'!$B$2:$S$771,14,FALSE)</f>
        <v>1</v>
      </c>
      <c r="R84" s="11">
        <f>VLOOKUP($B84,'Form Responses 1'!$B$2:$S$771,15,FALSE)</f>
        <v>44</v>
      </c>
      <c r="S84" s="11">
        <f>VLOOKUP($B84,'Form Responses 1'!$B$2:$S$771,16,FALSE)</f>
        <v>0</v>
      </c>
      <c r="T84" s="1">
        <f>VLOOKUP($B84,'Form Responses 1'!$B$2:$S$771,17,FALSE)</f>
        <v>0</v>
      </c>
      <c r="U84" s="1">
        <f>VLOOKUP($B84,'Form Responses 1'!$B$2:$S$771,18,FALSE)</f>
        <v>0</v>
      </c>
      <c r="V84" s="1">
        <f>VLOOKUP($B84,'Form Responses 1'!$B$2:$U$771,19,FALSE)</f>
        <v>77</v>
      </c>
      <c r="W84" s="1">
        <f>VLOOKUP($B84,'Form Responses 1'!$B$2:$U$771,20,FALSE)</f>
        <v>77</v>
      </c>
      <c r="X84" s="16">
        <f>COUNTIF('Form Responses 1'!$B$2:$B$763,$B84)</f>
        <v>1</v>
      </c>
      <c r="Y84" s="16" t="str">
        <f t="shared" si="0"/>
        <v>SAMA</v>
      </c>
      <c r="Z84" s="16" t="str">
        <f t="shared" si="1"/>
        <v>SAMA</v>
      </c>
      <c r="AA84" s="16" t="str">
        <f t="shared" si="2"/>
        <v>SAMA</v>
      </c>
    </row>
    <row r="85" spans="1:27" ht="15" x14ac:dyDescent="0.25">
      <c r="A85" s="13" t="s">
        <v>204</v>
      </c>
      <c r="B85" s="14">
        <v>20539451</v>
      </c>
      <c r="C85" s="13" t="s">
        <v>22</v>
      </c>
      <c r="D85" s="13" t="s">
        <v>400</v>
      </c>
      <c r="E85" s="13" t="s">
        <v>447</v>
      </c>
      <c r="F85" s="13" t="s">
        <v>404</v>
      </c>
      <c r="G85" s="15">
        <v>506</v>
      </c>
      <c r="I85" s="9">
        <f>VLOOKUP($B85,'Form Responses 1'!$B$2:$S$771,6,FALSE)</f>
        <v>504</v>
      </c>
      <c r="J85" s="9">
        <f>VLOOKUP($B85,'Form Responses 1'!$B$2:$S$771,7,FALSE)</f>
        <v>245</v>
      </c>
      <c r="K85" s="9">
        <f>VLOOKUP($B85,'Form Responses 1'!$B$2:$S$771,8,FALSE)</f>
        <v>259</v>
      </c>
      <c r="L85" s="10">
        <f>VLOOKUP($B85,'Form Responses 1'!$B$2:$S$771,9,FALSE)</f>
        <v>490</v>
      </c>
      <c r="M85" s="10">
        <f>VLOOKUP($B85,'Form Responses 1'!$B$2:$S$771,10,FALSE)</f>
        <v>0</v>
      </c>
      <c r="N85" s="10">
        <f>VLOOKUP($B85,'Form Responses 1'!$B$2:$S$771,11,FALSE)</f>
        <v>490</v>
      </c>
      <c r="O85" s="10">
        <f>VLOOKUP($B85,'Form Responses 1'!$B$2:$S$771,12,FALSE)</f>
        <v>0</v>
      </c>
      <c r="P85" s="11">
        <f>VLOOKUP($B85,'Form Responses 1'!$B$2:$S$771,13,FALSE)</f>
        <v>14</v>
      </c>
      <c r="Q85" s="11">
        <f>VLOOKUP($B85,'Form Responses 1'!$B$2:$S$771,14,FALSE)</f>
        <v>0</v>
      </c>
      <c r="R85" s="11">
        <f>VLOOKUP($B85,'Form Responses 1'!$B$2:$S$771,15,FALSE)</f>
        <v>14</v>
      </c>
      <c r="S85" s="11">
        <f>VLOOKUP($B85,'Form Responses 1'!$B$2:$S$771,16,FALSE)</f>
        <v>0</v>
      </c>
      <c r="T85" s="1">
        <f>VLOOKUP($B85,'Form Responses 1'!$B$2:$S$771,17,FALSE)</f>
        <v>0</v>
      </c>
      <c r="U85" s="1">
        <f>VLOOKUP($B85,'Form Responses 1'!$B$2:$S$771,18,FALSE)</f>
        <v>0</v>
      </c>
      <c r="V85" s="1">
        <f>VLOOKUP($B85,'Form Responses 1'!$B$2:$U$771,19,FALSE)</f>
        <v>84</v>
      </c>
      <c r="W85" s="1">
        <f>VLOOKUP($B85,'Form Responses 1'!$B$2:$U$771,20,FALSE)</f>
        <v>80</v>
      </c>
      <c r="X85" s="16">
        <f>COUNTIF('Form Responses 1'!$B$2:$B$763,$B85)</f>
        <v>1</v>
      </c>
      <c r="Y85" s="16" t="str">
        <f t="shared" si="0"/>
        <v>SAMA</v>
      </c>
      <c r="Z85" s="16" t="str">
        <f t="shared" si="1"/>
        <v>SAMA</v>
      </c>
      <c r="AA85" s="16" t="str">
        <f t="shared" si="2"/>
        <v>SAMA</v>
      </c>
    </row>
    <row r="86" spans="1:27" ht="15" x14ac:dyDescent="0.25">
      <c r="A86" s="13" t="s">
        <v>118</v>
      </c>
      <c r="B86" s="14">
        <v>20539452</v>
      </c>
      <c r="C86" s="13" t="s">
        <v>22</v>
      </c>
      <c r="D86" s="13" t="s">
        <v>400</v>
      </c>
      <c r="E86" s="13" t="s">
        <v>447</v>
      </c>
      <c r="F86" s="13" t="s">
        <v>404</v>
      </c>
      <c r="G86" s="15">
        <v>325</v>
      </c>
      <c r="I86" s="9">
        <f>VLOOKUP($B86,'Form Responses 1'!$B$2:$S$771,6,FALSE)</f>
        <v>325</v>
      </c>
      <c r="J86" s="9">
        <f>VLOOKUP($B86,'Form Responses 1'!$B$2:$S$771,7,FALSE)</f>
        <v>161</v>
      </c>
      <c r="K86" s="9">
        <f>VLOOKUP($B86,'Form Responses 1'!$B$2:$S$771,8,FALSE)</f>
        <v>164</v>
      </c>
      <c r="L86" s="10">
        <f>VLOOKUP($B86,'Form Responses 1'!$B$2:$S$771,9,FALSE)</f>
        <v>324</v>
      </c>
      <c r="M86" s="10">
        <f>VLOOKUP($B86,'Form Responses 1'!$B$2:$S$771,10,FALSE)</f>
        <v>0</v>
      </c>
      <c r="N86" s="10">
        <f>VLOOKUP($B86,'Form Responses 1'!$B$2:$S$771,11,FALSE)</f>
        <v>320</v>
      </c>
      <c r="O86" s="10">
        <f>VLOOKUP($B86,'Form Responses 1'!$B$2:$S$771,12,FALSE)</f>
        <v>4</v>
      </c>
      <c r="P86" s="11">
        <f>VLOOKUP($B86,'Form Responses 1'!$B$2:$S$771,13,FALSE)</f>
        <v>1</v>
      </c>
      <c r="Q86" s="11">
        <f>VLOOKUP($B86,'Form Responses 1'!$B$2:$S$771,14,FALSE)</f>
        <v>0</v>
      </c>
      <c r="R86" s="11">
        <f>VLOOKUP($B86,'Form Responses 1'!$B$2:$S$771,15,FALSE)</f>
        <v>1</v>
      </c>
      <c r="S86" s="11">
        <f>VLOOKUP($B86,'Form Responses 1'!$B$2:$S$771,16,FALSE)</f>
        <v>0</v>
      </c>
      <c r="T86" s="1">
        <f>VLOOKUP($B86,'Form Responses 1'!$B$2:$S$771,17,FALSE)</f>
        <v>0</v>
      </c>
      <c r="U86" s="1">
        <f>VLOOKUP($B86,'Form Responses 1'!$B$2:$S$771,18,FALSE)</f>
        <v>0</v>
      </c>
      <c r="V86" s="1">
        <f>VLOOKUP($B86,'Form Responses 1'!$B$2:$U$771,19,FALSE)</f>
        <v>56</v>
      </c>
      <c r="W86" s="1">
        <f>VLOOKUP($B86,'Form Responses 1'!$B$2:$U$771,20,FALSE)</f>
        <v>56</v>
      </c>
      <c r="X86" s="16">
        <f>COUNTIF('Form Responses 1'!$B$2:$B$763,$B86)</f>
        <v>1</v>
      </c>
      <c r="Y86" s="16" t="str">
        <f t="shared" si="0"/>
        <v>SAMA</v>
      </c>
      <c r="Z86" s="16" t="str">
        <f t="shared" si="1"/>
        <v>SAMA</v>
      </c>
      <c r="AA86" s="16" t="str">
        <f t="shared" si="2"/>
        <v>SAMA</v>
      </c>
    </row>
    <row r="87" spans="1:27" ht="15" x14ac:dyDescent="0.25">
      <c r="A87" s="13" t="s">
        <v>225</v>
      </c>
      <c r="B87" s="14">
        <v>20539453</v>
      </c>
      <c r="C87" s="13" t="s">
        <v>22</v>
      </c>
      <c r="D87" s="13" t="s">
        <v>400</v>
      </c>
      <c r="E87" s="13" t="s">
        <v>447</v>
      </c>
      <c r="F87" s="13" t="s">
        <v>404</v>
      </c>
      <c r="G87" s="15">
        <v>253</v>
      </c>
      <c r="I87" s="9">
        <f>VLOOKUP($B87,'Form Responses 1'!$B$2:$S$771,6,FALSE)</f>
        <v>253</v>
      </c>
      <c r="J87" s="9">
        <f>VLOOKUP($B87,'Form Responses 1'!$B$2:$S$771,7,FALSE)</f>
        <v>121</v>
      </c>
      <c r="K87" s="9">
        <f>VLOOKUP($B87,'Form Responses 1'!$B$2:$S$771,8,FALSE)</f>
        <v>132</v>
      </c>
      <c r="L87" s="10">
        <f>VLOOKUP($B87,'Form Responses 1'!$B$2:$S$771,9,FALSE)</f>
        <v>243</v>
      </c>
      <c r="M87" s="10">
        <f>VLOOKUP($B87,'Form Responses 1'!$B$2:$S$771,10,FALSE)</f>
        <v>0</v>
      </c>
      <c r="N87" s="10">
        <f>VLOOKUP($B87,'Form Responses 1'!$B$2:$S$771,11,FALSE)</f>
        <v>243</v>
      </c>
      <c r="O87" s="10">
        <f>VLOOKUP($B87,'Form Responses 1'!$B$2:$S$771,12,FALSE)</f>
        <v>0</v>
      </c>
      <c r="P87" s="11">
        <f>VLOOKUP($B87,'Form Responses 1'!$B$2:$S$771,13,FALSE)</f>
        <v>10</v>
      </c>
      <c r="Q87" s="11">
        <f>VLOOKUP($B87,'Form Responses 1'!$B$2:$S$771,14,FALSE)</f>
        <v>0</v>
      </c>
      <c r="R87" s="11">
        <f>VLOOKUP($B87,'Form Responses 1'!$B$2:$S$771,15,FALSE)</f>
        <v>10</v>
      </c>
      <c r="S87" s="11">
        <f>VLOOKUP($B87,'Form Responses 1'!$B$2:$S$771,16,FALSE)</f>
        <v>0</v>
      </c>
      <c r="T87" s="1">
        <f>VLOOKUP($B87,'Form Responses 1'!$B$2:$S$771,17,FALSE)</f>
        <v>0</v>
      </c>
      <c r="U87" s="1">
        <f>VLOOKUP($B87,'Form Responses 1'!$B$2:$S$771,18,FALSE)</f>
        <v>0</v>
      </c>
      <c r="V87" s="1">
        <f>VLOOKUP($B87,'Form Responses 1'!$B$2:$U$771,19,FALSE)</f>
        <v>44</v>
      </c>
      <c r="W87" s="1">
        <f>VLOOKUP($B87,'Form Responses 1'!$B$2:$U$771,20,FALSE)</f>
        <v>28</v>
      </c>
      <c r="X87" s="16">
        <f>COUNTIF('Form Responses 1'!$B$2:$B$763,$B87)</f>
        <v>1</v>
      </c>
      <c r="Y87" s="16" t="str">
        <f t="shared" si="0"/>
        <v>SAMA</v>
      </c>
      <c r="Z87" s="16" t="str">
        <f t="shared" si="1"/>
        <v>SAMA</v>
      </c>
      <c r="AA87" s="16" t="str">
        <f t="shared" si="2"/>
        <v>SAMA</v>
      </c>
    </row>
    <row r="88" spans="1:27" ht="15" x14ac:dyDescent="0.25">
      <c r="A88" s="13" t="s">
        <v>342</v>
      </c>
      <c r="B88" s="14">
        <v>20540196</v>
      </c>
      <c r="C88" s="13" t="s">
        <v>22</v>
      </c>
      <c r="D88" s="13" t="s">
        <v>400</v>
      </c>
      <c r="E88" s="13" t="s">
        <v>447</v>
      </c>
      <c r="F88" s="13" t="s">
        <v>404</v>
      </c>
      <c r="G88" s="15">
        <v>161</v>
      </c>
      <c r="I88" s="9">
        <f>VLOOKUP($B88,'Form Responses 1'!$B$2:$S$771,6,FALSE)</f>
        <v>161</v>
      </c>
      <c r="J88" s="9">
        <f>VLOOKUP($B88,'Form Responses 1'!$B$2:$S$771,7,FALSE)</f>
        <v>84</v>
      </c>
      <c r="K88" s="9">
        <f>VLOOKUP($B88,'Form Responses 1'!$B$2:$S$771,8,FALSE)</f>
        <v>77</v>
      </c>
      <c r="L88" s="10">
        <f>VLOOKUP($B88,'Form Responses 1'!$B$2:$S$771,9,FALSE)</f>
        <v>161</v>
      </c>
      <c r="M88" s="10">
        <f>VLOOKUP($B88,'Form Responses 1'!$B$2:$S$771,10,FALSE)</f>
        <v>0</v>
      </c>
      <c r="N88" s="10">
        <f>VLOOKUP($B88,'Form Responses 1'!$B$2:$S$771,11,FALSE)</f>
        <v>154</v>
      </c>
      <c r="O88" s="10">
        <f>VLOOKUP($B88,'Form Responses 1'!$B$2:$S$771,12,FALSE)</f>
        <v>7</v>
      </c>
      <c r="P88" s="11">
        <f>VLOOKUP($B88,'Form Responses 1'!$B$2:$S$771,13,FALSE)</f>
        <v>0</v>
      </c>
      <c r="Q88" s="11">
        <f>VLOOKUP($B88,'Form Responses 1'!$B$2:$S$771,14,FALSE)</f>
        <v>0</v>
      </c>
      <c r="R88" s="11">
        <f>VLOOKUP($B88,'Form Responses 1'!$B$2:$S$771,15,FALSE)</f>
        <v>0</v>
      </c>
      <c r="S88" s="11">
        <f>VLOOKUP($B88,'Form Responses 1'!$B$2:$S$771,16,FALSE)</f>
        <v>0</v>
      </c>
      <c r="T88" s="1">
        <f>VLOOKUP($B88,'Form Responses 1'!$B$2:$S$771,17,FALSE)</f>
        <v>0</v>
      </c>
      <c r="U88" s="1">
        <f>VLOOKUP($B88,'Form Responses 1'!$B$2:$S$771,18,FALSE)</f>
        <v>0</v>
      </c>
      <c r="V88" s="1">
        <f>VLOOKUP($B88,'Form Responses 1'!$B$2:$U$771,19,FALSE)</f>
        <v>28</v>
      </c>
      <c r="W88" s="1">
        <f>VLOOKUP($B88,'Form Responses 1'!$B$2:$U$771,20,FALSE)</f>
        <v>28</v>
      </c>
      <c r="X88" s="16">
        <f>COUNTIF('Form Responses 1'!$B$2:$B$763,$B88)</f>
        <v>1</v>
      </c>
      <c r="Y88" s="16" t="str">
        <f t="shared" si="0"/>
        <v>SAMA</v>
      </c>
      <c r="Z88" s="16" t="str">
        <f t="shared" si="1"/>
        <v>SAMA</v>
      </c>
      <c r="AA88" s="16" t="str">
        <f t="shared" si="2"/>
        <v>SAMA</v>
      </c>
    </row>
    <row r="89" spans="1:27" ht="15" x14ac:dyDescent="0.25">
      <c r="A89" s="13" t="s">
        <v>448</v>
      </c>
      <c r="B89" s="14">
        <v>20539454</v>
      </c>
      <c r="C89" s="13" t="s">
        <v>22</v>
      </c>
      <c r="D89" s="13" t="s">
        <v>400</v>
      </c>
      <c r="E89" s="13" t="s">
        <v>447</v>
      </c>
      <c r="F89" s="13" t="s">
        <v>404</v>
      </c>
      <c r="G89" s="15">
        <v>305</v>
      </c>
      <c r="I89" s="9">
        <f>VLOOKUP($B89,'Form Responses 1'!$B$2:$S$771,6,FALSE)</f>
        <v>305</v>
      </c>
      <c r="J89" s="9">
        <f>VLOOKUP($B89,'Form Responses 1'!$B$2:$S$771,7,FALSE)</f>
        <v>158</v>
      </c>
      <c r="K89" s="9">
        <f>VLOOKUP($B89,'Form Responses 1'!$B$2:$S$771,8,FALSE)</f>
        <v>147</v>
      </c>
      <c r="L89" s="10">
        <f>VLOOKUP($B89,'Form Responses 1'!$B$2:$S$771,9,FALSE)</f>
        <v>300</v>
      </c>
      <c r="M89" s="10">
        <f>VLOOKUP($B89,'Form Responses 1'!$B$2:$S$771,10,FALSE)</f>
        <v>7</v>
      </c>
      <c r="N89" s="10">
        <f>VLOOKUP($B89,'Form Responses 1'!$B$2:$S$771,11,FALSE)</f>
        <v>289</v>
      </c>
      <c r="O89" s="10">
        <f>VLOOKUP($B89,'Form Responses 1'!$B$2:$S$771,12,FALSE)</f>
        <v>4</v>
      </c>
      <c r="P89" s="11">
        <f>VLOOKUP($B89,'Form Responses 1'!$B$2:$S$771,13,FALSE)</f>
        <v>5</v>
      </c>
      <c r="Q89" s="11">
        <f>VLOOKUP($B89,'Form Responses 1'!$B$2:$S$771,14,FALSE)</f>
        <v>0</v>
      </c>
      <c r="R89" s="11">
        <f>VLOOKUP($B89,'Form Responses 1'!$B$2:$S$771,15,FALSE)</f>
        <v>5</v>
      </c>
      <c r="S89" s="11">
        <f>VLOOKUP($B89,'Form Responses 1'!$B$2:$S$771,16,FALSE)</f>
        <v>0</v>
      </c>
      <c r="T89" s="1">
        <f>VLOOKUP($B89,'Form Responses 1'!$B$2:$S$771,17,FALSE)</f>
        <v>0</v>
      </c>
      <c r="U89" s="1">
        <f>VLOOKUP($B89,'Form Responses 1'!$B$2:$S$771,18,FALSE)</f>
        <v>0</v>
      </c>
      <c r="V89" s="1">
        <f>VLOOKUP($B89,'Form Responses 1'!$B$2:$U$771,19,FALSE)</f>
        <v>56</v>
      </c>
      <c r="W89" s="1">
        <f>VLOOKUP($B89,'Form Responses 1'!$B$2:$U$771,20,FALSE)</f>
        <v>52</v>
      </c>
      <c r="X89" s="16">
        <f>COUNTIF('Form Responses 1'!$B$2:$B$763,$B89)</f>
        <v>1</v>
      </c>
      <c r="Y89" s="16" t="str">
        <f t="shared" si="0"/>
        <v>SAMA</v>
      </c>
      <c r="Z89" s="16" t="str">
        <f t="shared" si="1"/>
        <v>SAMA</v>
      </c>
      <c r="AA89" s="16" t="str">
        <f t="shared" si="2"/>
        <v>SAMA</v>
      </c>
    </row>
    <row r="90" spans="1:27" ht="15" x14ac:dyDescent="0.25">
      <c r="A90" s="13" t="s">
        <v>39</v>
      </c>
      <c r="B90" s="14">
        <v>20534011</v>
      </c>
      <c r="C90" s="13" t="s">
        <v>22</v>
      </c>
      <c r="D90" s="13" t="s">
        <v>400</v>
      </c>
      <c r="E90" s="13" t="s">
        <v>447</v>
      </c>
      <c r="F90" s="13" t="s">
        <v>404</v>
      </c>
      <c r="G90" s="15">
        <v>163</v>
      </c>
      <c r="I90" s="9">
        <f>VLOOKUP($B90,'Form Responses 1'!$B$2:$S$771,6,FALSE)</f>
        <v>163</v>
      </c>
      <c r="J90" s="9">
        <f>VLOOKUP($B90,'Form Responses 1'!$B$2:$S$771,7,FALSE)</f>
        <v>91</v>
      </c>
      <c r="K90" s="9">
        <f>VLOOKUP($B90,'Form Responses 1'!$B$2:$S$771,8,FALSE)</f>
        <v>72</v>
      </c>
      <c r="L90" s="10">
        <f>VLOOKUP($B90,'Form Responses 1'!$B$2:$S$771,9,FALSE)</f>
        <v>163</v>
      </c>
      <c r="M90" s="10">
        <f>VLOOKUP($B90,'Form Responses 1'!$B$2:$S$771,10,FALSE)</f>
        <v>0</v>
      </c>
      <c r="N90" s="10">
        <f>VLOOKUP($B90,'Form Responses 1'!$B$2:$S$771,11,FALSE)</f>
        <v>162</v>
      </c>
      <c r="O90" s="10">
        <f>VLOOKUP($B90,'Form Responses 1'!$B$2:$S$771,12,FALSE)</f>
        <v>1</v>
      </c>
      <c r="P90" s="11">
        <f>VLOOKUP($B90,'Form Responses 1'!$B$2:$S$771,13,FALSE)</f>
        <v>0</v>
      </c>
      <c r="Q90" s="11">
        <f>VLOOKUP($B90,'Form Responses 1'!$B$2:$S$771,14,FALSE)</f>
        <v>0</v>
      </c>
      <c r="R90" s="11">
        <f>VLOOKUP($B90,'Form Responses 1'!$B$2:$S$771,15,FALSE)</f>
        <v>0</v>
      </c>
      <c r="S90" s="11">
        <f>VLOOKUP($B90,'Form Responses 1'!$B$2:$S$771,16,FALSE)</f>
        <v>0</v>
      </c>
      <c r="T90" s="1">
        <f>VLOOKUP($B90,'Form Responses 1'!$B$2:$S$771,17,FALSE)</f>
        <v>0</v>
      </c>
      <c r="U90" s="1">
        <f>VLOOKUP($B90,'Form Responses 1'!$B$2:$S$771,18,FALSE)</f>
        <v>0</v>
      </c>
      <c r="V90" s="1">
        <f>VLOOKUP($B90,'Form Responses 1'!$B$2:$U$771,19,FALSE)</f>
        <v>28</v>
      </c>
      <c r="W90" s="1">
        <f>VLOOKUP($B90,'Form Responses 1'!$B$2:$U$771,20,FALSE)</f>
        <v>2</v>
      </c>
      <c r="X90" s="16">
        <f>COUNTIF('Form Responses 1'!$B$2:$B$763,$B90)</f>
        <v>1</v>
      </c>
      <c r="Y90" s="16" t="str">
        <f t="shared" si="0"/>
        <v>SAMA</v>
      </c>
      <c r="Z90" s="16" t="str">
        <f t="shared" si="1"/>
        <v>SAMA</v>
      </c>
      <c r="AA90" s="16" t="str">
        <f t="shared" si="2"/>
        <v>SAMA</v>
      </c>
    </row>
    <row r="91" spans="1:27" ht="15" x14ac:dyDescent="0.25">
      <c r="A91" s="13" t="s">
        <v>185</v>
      </c>
      <c r="B91" s="14">
        <v>20539455</v>
      </c>
      <c r="C91" s="13" t="s">
        <v>22</v>
      </c>
      <c r="D91" s="13" t="s">
        <v>400</v>
      </c>
      <c r="E91" s="13" t="s">
        <v>449</v>
      </c>
      <c r="F91" s="13" t="s">
        <v>404</v>
      </c>
      <c r="G91" s="15">
        <v>169</v>
      </c>
      <c r="I91" s="9">
        <f>VLOOKUP($B91,'Form Responses 1'!$B$2:$S$771,6,FALSE)</f>
        <v>171</v>
      </c>
      <c r="J91" s="9">
        <f>VLOOKUP($B91,'Form Responses 1'!$B$2:$S$771,7,FALSE)</f>
        <v>80</v>
      </c>
      <c r="K91" s="9">
        <f>VLOOKUP($B91,'Form Responses 1'!$B$2:$S$771,8,FALSE)</f>
        <v>91</v>
      </c>
      <c r="L91" s="10">
        <f>VLOOKUP($B91,'Form Responses 1'!$B$2:$S$771,9,FALSE)</f>
        <v>166</v>
      </c>
      <c r="M91" s="10">
        <f>VLOOKUP($B91,'Form Responses 1'!$B$2:$S$771,10,FALSE)</f>
        <v>0</v>
      </c>
      <c r="N91" s="10">
        <f>VLOOKUP($B91,'Form Responses 1'!$B$2:$S$771,11,FALSE)</f>
        <v>166</v>
      </c>
      <c r="O91" s="10">
        <f>VLOOKUP($B91,'Form Responses 1'!$B$2:$S$771,12,FALSE)</f>
        <v>0</v>
      </c>
      <c r="P91" s="11">
        <f>VLOOKUP($B91,'Form Responses 1'!$B$2:$S$771,13,FALSE)</f>
        <v>5</v>
      </c>
      <c r="Q91" s="11">
        <f>VLOOKUP($B91,'Form Responses 1'!$B$2:$S$771,14,FALSE)</f>
        <v>0</v>
      </c>
      <c r="R91" s="11">
        <f>VLOOKUP($B91,'Form Responses 1'!$B$2:$S$771,15,FALSE)</f>
        <v>5</v>
      </c>
      <c r="S91" s="11">
        <f>VLOOKUP($B91,'Form Responses 1'!$B$2:$S$771,16,FALSE)</f>
        <v>0</v>
      </c>
      <c r="T91" s="1">
        <f>VLOOKUP($B91,'Form Responses 1'!$B$2:$S$771,17,FALSE)</f>
        <v>0</v>
      </c>
      <c r="U91" s="1">
        <f>VLOOKUP($B91,'Form Responses 1'!$B$2:$S$771,18,FALSE)</f>
        <v>0</v>
      </c>
      <c r="V91" s="1">
        <f>VLOOKUP($B91,'Form Responses 1'!$B$2:$U$771,19,FALSE)</f>
        <v>28</v>
      </c>
      <c r="W91" s="1">
        <f>VLOOKUP($B91,'Form Responses 1'!$B$2:$U$771,20,FALSE)</f>
        <v>28</v>
      </c>
      <c r="X91" s="16">
        <f>COUNTIF('Form Responses 1'!$B$2:$B$763,$B91)</f>
        <v>1</v>
      </c>
      <c r="Y91" s="16" t="str">
        <f t="shared" si="0"/>
        <v>SAMA</v>
      </c>
      <c r="Z91" s="16" t="str">
        <f t="shared" si="1"/>
        <v>SAMA</v>
      </c>
      <c r="AA91" s="16" t="str">
        <f t="shared" si="2"/>
        <v>SAMA</v>
      </c>
    </row>
    <row r="92" spans="1:27" ht="15" x14ac:dyDescent="0.25">
      <c r="A92" s="13" t="s">
        <v>450</v>
      </c>
      <c r="B92" s="14">
        <v>20539457</v>
      </c>
      <c r="C92" s="13" t="s">
        <v>22</v>
      </c>
      <c r="D92" s="13" t="s">
        <v>400</v>
      </c>
      <c r="E92" s="13" t="s">
        <v>449</v>
      </c>
      <c r="F92" s="13" t="s">
        <v>404</v>
      </c>
      <c r="G92" s="15">
        <v>171</v>
      </c>
      <c r="I92" s="9">
        <f>VLOOKUP($B92,'Form Responses 1'!$B$2:$S$771,6,FALSE)</f>
        <v>171</v>
      </c>
      <c r="J92" s="9">
        <f>VLOOKUP($B92,'Form Responses 1'!$B$2:$S$771,7,FALSE)</f>
        <v>84</v>
      </c>
      <c r="K92" s="9">
        <f>VLOOKUP($B92,'Form Responses 1'!$B$2:$S$771,8,FALSE)</f>
        <v>87</v>
      </c>
      <c r="L92" s="10">
        <f>VLOOKUP($B92,'Form Responses 1'!$B$2:$S$771,9,FALSE)</f>
        <v>169</v>
      </c>
      <c r="M92" s="10">
        <f>VLOOKUP($B92,'Form Responses 1'!$B$2:$S$771,10,FALSE)</f>
        <v>1</v>
      </c>
      <c r="N92" s="10">
        <f>VLOOKUP($B92,'Form Responses 1'!$B$2:$S$771,11,FALSE)</f>
        <v>164</v>
      </c>
      <c r="O92" s="10">
        <f>VLOOKUP($B92,'Form Responses 1'!$B$2:$S$771,12,FALSE)</f>
        <v>4</v>
      </c>
      <c r="P92" s="11">
        <f>VLOOKUP($B92,'Form Responses 1'!$B$2:$S$771,13,FALSE)</f>
        <v>2</v>
      </c>
      <c r="Q92" s="11">
        <f>VLOOKUP($B92,'Form Responses 1'!$B$2:$S$771,14,FALSE)</f>
        <v>0</v>
      </c>
      <c r="R92" s="11">
        <f>VLOOKUP($B92,'Form Responses 1'!$B$2:$S$771,15,FALSE)</f>
        <v>2</v>
      </c>
      <c r="S92" s="11">
        <f>VLOOKUP($B92,'Form Responses 1'!$B$2:$S$771,16,FALSE)</f>
        <v>0</v>
      </c>
      <c r="T92" s="1">
        <f>VLOOKUP($B92,'Form Responses 1'!$B$2:$S$771,17,FALSE)</f>
        <v>0</v>
      </c>
      <c r="U92" s="1">
        <f>VLOOKUP($B92,'Form Responses 1'!$B$2:$S$771,18,FALSE)</f>
        <v>0</v>
      </c>
      <c r="V92" s="1">
        <f>VLOOKUP($B92,'Form Responses 1'!$B$2:$U$771,19,FALSE)</f>
        <v>30</v>
      </c>
      <c r="W92" s="1">
        <f>VLOOKUP($B92,'Form Responses 1'!$B$2:$U$771,20,FALSE)</f>
        <v>22</v>
      </c>
      <c r="X92" s="16">
        <f>COUNTIF('Form Responses 1'!$B$2:$B$763,$B92)</f>
        <v>1</v>
      </c>
      <c r="Y92" s="16" t="str">
        <f t="shared" si="0"/>
        <v>SAMA</v>
      </c>
      <c r="Z92" s="16" t="str">
        <f t="shared" si="1"/>
        <v>SAMA</v>
      </c>
      <c r="AA92" s="16" t="str">
        <f t="shared" si="2"/>
        <v>SAMA</v>
      </c>
    </row>
    <row r="93" spans="1:27" ht="15" x14ac:dyDescent="0.25">
      <c r="A93" s="13" t="s">
        <v>191</v>
      </c>
      <c r="B93" s="14">
        <v>20539458</v>
      </c>
      <c r="C93" s="13" t="s">
        <v>22</v>
      </c>
      <c r="D93" s="13" t="s">
        <v>400</v>
      </c>
      <c r="E93" s="13" t="s">
        <v>449</v>
      </c>
      <c r="F93" s="13" t="s">
        <v>404</v>
      </c>
      <c r="G93" s="15">
        <v>336</v>
      </c>
      <c r="I93" s="9">
        <f>VLOOKUP($B93,'Form Responses 1'!$B$2:$S$771,6,FALSE)</f>
        <v>336</v>
      </c>
      <c r="J93" s="9">
        <f>VLOOKUP($B93,'Form Responses 1'!$B$2:$S$771,7,FALSE)</f>
        <v>164</v>
      </c>
      <c r="K93" s="9">
        <f>VLOOKUP($B93,'Form Responses 1'!$B$2:$S$771,8,FALSE)</f>
        <v>172</v>
      </c>
      <c r="L93" s="10">
        <f>VLOOKUP($B93,'Form Responses 1'!$B$2:$S$771,9,FALSE)</f>
        <v>309</v>
      </c>
      <c r="M93" s="10">
        <f>VLOOKUP($B93,'Form Responses 1'!$B$2:$S$771,10,FALSE)</f>
        <v>13</v>
      </c>
      <c r="N93" s="10">
        <f>VLOOKUP($B93,'Form Responses 1'!$B$2:$S$771,11,FALSE)</f>
        <v>294</v>
      </c>
      <c r="O93" s="10">
        <f>VLOOKUP($B93,'Form Responses 1'!$B$2:$S$771,12,FALSE)</f>
        <v>2</v>
      </c>
      <c r="P93" s="11">
        <f>VLOOKUP($B93,'Form Responses 1'!$B$2:$S$771,13,FALSE)</f>
        <v>27</v>
      </c>
      <c r="Q93" s="11">
        <f>VLOOKUP($B93,'Form Responses 1'!$B$2:$S$771,14,FALSE)</f>
        <v>1</v>
      </c>
      <c r="R93" s="11">
        <f>VLOOKUP($B93,'Form Responses 1'!$B$2:$S$771,15,FALSE)</f>
        <v>26</v>
      </c>
      <c r="S93" s="11">
        <f>VLOOKUP($B93,'Form Responses 1'!$B$2:$S$771,16,FALSE)</f>
        <v>0</v>
      </c>
      <c r="T93" s="1">
        <f>VLOOKUP($B93,'Form Responses 1'!$B$2:$S$771,17,FALSE)</f>
        <v>0</v>
      </c>
      <c r="U93" s="1">
        <f>VLOOKUP($B93,'Form Responses 1'!$B$2:$S$771,18,FALSE)</f>
        <v>0</v>
      </c>
      <c r="V93" s="1">
        <f>VLOOKUP($B93,'Form Responses 1'!$B$2:$U$771,19,FALSE)</f>
        <v>55</v>
      </c>
      <c r="W93" s="1">
        <f>VLOOKUP($B93,'Form Responses 1'!$B$2:$U$771,20,FALSE)</f>
        <v>54</v>
      </c>
      <c r="X93" s="16">
        <f>COUNTIF('Form Responses 1'!$B$2:$B$763,$B93)</f>
        <v>1</v>
      </c>
      <c r="Y93" s="16" t="str">
        <f t="shared" si="0"/>
        <v>SAMA</v>
      </c>
      <c r="Z93" s="16" t="str">
        <f t="shared" si="1"/>
        <v>SAMA</v>
      </c>
      <c r="AA93" s="16" t="str">
        <f t="shared" si="2"/>
        <v>SAMA</v>
      </c>
    </row>
    <row r="94" spans="1:27" ht="15" x14ac:dyDescent="0.25">
      <c r="A94" s="13" t="s">
        <v>79</v>
      </c>
      <c r="B94" s="14">
        <v>20539776</v>
      </c>
      <c r="C94" s="13" t="s">
        <v>22</v>
      </c>
      <c r="D94" s="13" t="s">
        <v>400</v>
      </c>
      <c r="E94" s="13" t="s">
        <v>449</v>
      </c>
      <c r="F94" s="13" t="s">
        <v>404</v>
      </c>
      <c r="G94" s="15">
        <v>436</v>
      </c>
      <c r="I94" s="9">
        <f>VLOOKUP($B94,'Form Responses 1'!$B$2:$S$771,6,FALSE)</f>
        <v>436</v>
      </c>
      <c r="J94" s="9">
        <f>VLOOKUP($B94,'Form Responses 1'!$B$2:$S$771,7,FALSE)</f>
        <v>222</v>
      </c>
      <c r="K94" s="9">
        <f>VLOOKUP($B94,'Form Responses 1'!$B$2:$S$771,8,FALSE)</f>
        <v>214</v>
      </c>
      <c r="L94" s="10">
        <f>VLOOKUP($B94,'Form Responses 1'!$B$2:$S$771,9,FALSE)</f>
        <v>390</v>
      </c>
      <c r="M94" s="10">
        <f>VLOOKUP($B94,'Form Responses 1'!$B$2:$S$771,10,FALSE)</f>
        <v>6</v>
      </c>
      <c r="N94" s="10">
        <f>VLOOKUP($B94,'Form Responses 1'!$B$2:$S$771,11,FALSE)</f>
        <v>383</v>
      </c>
      <c r="O94" s="10">
        <f>VLOOKUP($B94,'Form Responses 1'!$B$2:$S$771,12,FALSE)</f>
        <v>1</v>
      </c>
      <c r="P94" s="11">
        <f>VLOOKUP($B94,'Form Responses 1'!$B$2:$S$771,13,FALSE)</f>
        <v>46</v>
      </c>
      <c r="Q94" s="11">
        <f>VLOOKUP($B94,'Form Responses 1'!$B$2:$S$771,14,FALSE)</f>
        <v>2</v>
      </c>
      <c r="R94" s="11">
        <f>VLOOKUP($B94,'Form Responses 1'!$B$2:$S$771,15,FALSE)</f>
        <v>44</v>
      </c>
      <c r="S94" s="11">
        <f>VLOOKUP($B94,'Form Responses 1'!$B$2:$S$771,16,FALSE)</f>
        <v>0</v>
      </c>
      <c r="T94" s="1">
        <f>VLOOKUP($B94,'Form Responses 1'!$B$2:$S$771,17,FALSE)</f>
        <v>0</v>
      </c>
      <c r="U94" s="1" t="str">
        <f>VLOOKUP($B94,'Form Responses 1'!$B$2:$S$771,18,FALSE)</f>
        <v>-</v>
      </c>
      <c r="V94" s="1">
        <f>VLOOKUP($B94,'Form Responses 1'!$B$2:$U$771,19,FALSE)</f>
        <v>56</v>
      </c>
      <c r="W94" s="1">
        <f>VLOOKUP($B94,'Form Responses 1'!$B$2:$U$771,20,FALSE)</f>
        <v>56</v>
      </c>
      <c r="X94" s="16">
        <f>COUNTIF('Form Responses 1'!$B$2:$B$763,$B94)</f>
        <v>1</v>
      </c>
      <c r="Y94" s="16" t="str">
        <f t="shared" si="0"/>
        <v>SAMA</v>
      </c>
      <c r="Z94" s="16" t="str">
        <f t="shared" si="1"/>
        <v>SAMA</v>
      </c>
      <c r="AA94" s="16" t="str">
        <f t="shared" si="2"/>
        <v>SAMA</v>
      </c>
    </row>
    <row r="95" spans="1:27" ht="15" x14ac:dyDescent="0.25">
      <c r="A95" s="13" t="s">
        <v>267</v>
      </c>
      <c r="B95" s="14">
        <v>20534013</v>
      </c>
      <c r="C95" s="13" t="s">
        <v>22</v>
      </c>
      <c r="D95" s="13" t="s">
        <v>400</v>
      </c>
      <c r="E95" s="13" t="s">
        <v>428</v>
      </c>
      <c r="F95" s="13" t="s">
        <v>428</v>
      </c>
      <c r="G95" s="15">
        <v>210</v>
      </c>
      <c r="I95" s="9">
        <f>VLOOKUP($B95,'Form Responses 1'!$B$2:$S$771,6,FALSE)</f>
        <v>210</v>
      </c>
      <c r="J95" s="9">
        <f>VLOOKUP($B95,'Form Responses 1'!$B$2:$S$771,7,FALSE)</f>
        <v>118</v>
      </c>
      <c r="K95" s="9">
        <f>VLOOKUP($B95,'Form Responses 1'!$B$2:$S$771,8,FALSE)</f>
        <v>92</v>
      </c>
      <c r="L95" s="10">
        <f>VLOOKUP($B95,'Form Responses 1'!$B$2:$S$771,9,FALSE)</f>
        <v>201</v>
      </c>
      <c r="M95" s="10">
        <f>VLOOKUP($B95,'Form Responses 1'!$B$2:$S$771,10,FALSE)</f>
        <v>3</v>
      </c>
      <c r="N95" s="10">
        <f>VLOOKUP($B95,'Form Responses 1'!$B$2:$S$771,11,FALSE)</f>
        <v>195</v>
      </c>
      <c r="O95" s="10">
        <f>VLOOKUP($B95,'Form Responses 1'!$B$2:$S$771,12,FALSE)</f>
        <v>3</v>
      </c>
      <c r="P95" s="11">
        <f>VLOOKUP($B95,'Form Responses 1'!$B$2:$S$771,13,FALSE)</f>
        <v>9</v>
      </c>
      <c r="Q95" s="11">
        <f>VLOOKUP($B95,'Form Responses 1'!$B$2:$S$771,14,FALSE)</f>
        <v>0</v>
      </c>
      <c r="R95" s="11">
        <f>VLOOKUP($B95,'Form Responses 1'!$B$2:$S$771,15,FALSE)</f>
        <v>9</v>
      </c>
      <c r="S95" s="11">
        <f>VLOOKUP($B95,'Form Responses 1'!$B$2:$S$771,16,FALSE)</f>
        <v>0</v>
      </c>
      <c r="T95" s="1">
        <f>VLOOKUP($B95,'Form Responses 1'!$B$2:$S$771,17,FALSE)</f>
        <v>0</v>
      </c>
      <c r="U95" s="1">
        <f>VLOOKUP($B95,'Form Responses 1'!$B$2:$S$771,18,FALSE)</f>
        <v>0</v>
      </c>
      <c r="V95" s="1">
        <f>VLOOKUP($B95,'Form Responses 1'!$B$2:$U$771,19,FALSE)</f>
        <v>35</v>
      </c>
      <c r="W95" s="1">
        <f>VLOOKUP($B95,'Form Responses 1'!$B$2:$U$771,20,FALSE)</f>
        <v>33</v>
      </c>
      <c r="X95" s="16">
        <f>COUNTIF('Form Responses 1'!$B$2:$B$763,$B95)</f>
        <v>1</v>
      </c>
      <c r="Y95" s="16" t="str">
        <f t="shared" si="0"/>
        <v>SAMA</v>
      </c>
      <c r="Z95" s="16" t="str">
        <f t="shared" si="1"/>
        <v>SAMA</v>
      </c>
      <c r="AA95" s="16" t="str">
        <f t="shared" si="2"/>
        <v>SAMA</v>
      </c>
    </row>
    <row r="96" spans="1:27" ht="15" x14ac:dyDescent="0.25">
      <c r="A96" s="13" t="s">
        <v>75</v>
      </c>
      <c r="B96" s="14">
        <v>20534014</v>
      </c>
      <c r="C96" s="13" t="s">
        <v>22</v>
      </c>
      <c r="D96" s="13" t="s">
        <v>400</v>
      </c>
      <c r="E96" s="13" t="s">
        <v>428</v>
      </c>
      <c r="F96" s="13" t="s">
        <v>428</v>
      </c>
      <c r="G96" s="15">
        <v>538</v>
      </c>
      <c r="I96" s="9">
        <f>VLOOKUP($B96,'Form Responses 1'!$B$2:$S$771,6,FALSE)</f>
        <v>540</v>
      </c>
      <c r="J96" s="9">
        <f>VLOOKUP($B96,'Form Responses 1'!$B$2:$S$771,7,FALSE)</f>
        <v>271</v>
      </c>
      <c r="K96" s="9">
        <f>VLOOKUP($B96,'Form Responses 1'!$B$2:$S$771,8,FALSE)</f>
        <v>269</v>
      </c>
      <c r="L96" s="10">
        <f>VLOOKUP($B96,'Form Responses 1'!$B$2:$S$771,9,FALSE)</f>
        <v>527</v>
      </c>
      <c r="M96" s="10">
        <f>VLOOKUP($B96,'Form Responses 1'!$B$2:$S$771,10,FALSE)</f>
        <v>10</v>
      </c>
      <c r="N96" s="10">
        <f>VLOOKUP($B96,'Form Responses 1'!$B$2:$S$771,11,FALSE)</f>
        <v>517</v>
      </c>
      <c r="O96" s="10">
        <f>VLOOKUP($B96,'Form Responses 1'!$B$2:$S$771,12,FALSE)</f>
        <v>0</v>
      </c>
      <c r="P96" s="11">
        <f>VLOOKUP($B96,'Form Responses 1'!$B$2:$S$771,13,FALSE)</f>
        <v>13</v>
      </c>
      <c r="Q96" s="11">
        <f>VLOOKUP($B96,'Form Responses 1'!$B$2:$S$771,14,FALSE)</f>
        <v>0</v>
      </c>
      <c r="R96" s="11">
        <f>VLOOKUP($B96,'Form Responses 1'!$B$2:$S$771,15,FALSE)</f>
        <v>13</v>
      </c>
      <c r="S96" s="11">
        <f>VLOOKUP($B96,'Form Responses 1'!$B$2:$S$771,16,FALSE)</f>
        <v>0</v>
      </c>
      <c r="T96" s="1">
        <f>VLOOKUP($B96,'Form Responses 1'!$B$2:$S$771,17,FALSE)</f>
        <v>0</v>
      </c>
      <c r="U96" s="1">
        <f>VLOOKUP($B96,'Form Responses 1'!$B$2:$S$771,18,FALSE)</f>
        <v>0</v>
      </c>
      <c r="V96" s="1">
        <f>VLOOKUP($B96,'Form Responses 1'!$B$2:$U$771,19,FALSE)</f>
        <v>85</v>
      </c>
      <c r="W96" s="1">
        <f>VLOOKUP($B96,'Form Responses 1'!$B$2:$U$771,20,FALSE)</f>
        <v>85</v>
      </c>
      <c r="X96" s="16">
        <f>COUNTIF('Form Responses 1'!$B$2:$B$763,$B96)</f>
        <v>1</v>
      </c>
      <c r="Y96" s="16" t="str">
        <f t="shared" si="0"/>
        <v>SAMA</v>
      </c>
      <c r="Z96" s="16" t="str">
        <f t="shared" si="1"/>
        <v>SAMA</v>
      </c>
      <c r="AA96" s="16" t="str">
        <f t="shared" si="2"/>
        <v>SAMA</v>
      </c>
    </row>
    <row r="97" spans="1:27" ht="15" x14ac:dyDescent="0.25">
      <c r="A97" s="13" t="s">
        <v>197</v>
      </c>
      <c r="B97" s="14">
        <v>20534030</v>
      </c>
      <c r="C97" s="13" t="s">
        <v>22</v>
      </c>
      <c r="D97" s="13" t="s">
        <v>400</v>
      </c>
      <c r="E97" s="13" t="s">
        <v>428</v>
      </c>
      <c r="F97" s="13" t="s">
        <v>428</v>
      </c>
      <c r="G97" s="15">
        <v>480</v>
      </c>
      <c r="I97" s="9">
        <f>VLOOKUP($B97,'Form Responses 1'!$B$2:$S$771,6,FALSE)</f>
        <v>480</v>
      </c>
      <c r="J97" s="9">
        <f>VLOOKUP($B97,'Form Responses 1'!$B$2:$S$771,7,FALSE)</f>
        <v>258</v>
      </c>
      <c r="K97" s="9">
        <f>VLOOKUP($B97,'Form Responses 1'!$B$2:$S$771,8,FALSE)</f>
        <v>222</v>
      </c>
      <c r="L97" s="10">
        <f>VLOOKUP($B97,'Form Responses 1'!$B$2:$S$771,9,FALSE)</f>
        <v>454</v>
      </c>
      <c r="M97" s="10">
        <f>VLOOKUP($B97,'Form Responses 1'!$B$2:$S$771,10,FALSE)</f>
        <v>13</v>
      </c>
      <c r="N97" s="10">
        <f>VLOOKUP($B97,'Form Responses 1'!$B$2:$S$771,11,FALSE)</f>
        <v>391</v>
      </c>
      <c r="O97" s="10">
        <f>VLOOKUP($B97,'Form Responses 1'!$B$2:$S$771,12,FALSE)</f>
        <v>50</v>
      </c>
      <c r="P97" s="11">
        <f>VLOOKUP($B97,'Form Responses 1'!$B$2:$S$771,13,FALSE)</f>
        <v>26</v>
      </c>
      <c r="Q97" s="11">
        <f>VLOOKUP($B97,'Form Responses 1'!$B$2:$S$771,14,FALSE)</f>
        <v>0</v>
      </c>
      <c r="R97" s="11">
        <f>VLOOKUP($B97,'Form Responses 1'!$B$2:$S$771,15,FALSE)</f>
        <v>24</v>
      </c>
      <c r="S97" s="11">
        <f>VLOOKUP($B97,'Form Responses 1'!$B$2:$S$771,16,FALSE)</f>
        <v>2</v>
      </c>
      <c r="T97" s="1">
        <f>VLOOKUP($B97,'Form Responses 1'!$B$2:$S$771,17,FALSE)</f>
        <v>0</v>
      </c>
      <c r="U97" s="1" t="str">
        <f>VLOOKUP($B97,'Form Responses 1'!$B$2:$S$771,18,FALSE)</f>
        <v>-</v>
      </c>
      <c r="V97" s="1">
        <f>VLOOKUP($B97,'Form Responses 1'!$B$2:$U$771,19,FALSE)</f>
        <v>69</v>
      </c>
      <c r="W97" s="1">
        <f>VLOOKUP($B97,'Form Responses 1'!$B$2:$U$771,20,FALSE)</f>
        <v>69</v>
      </c>
      <c r="X97" s="16">
        <f>COUNTIF('Form Responses 1'!$B$2:$B$763,$B97)</f>
        <v>1</v>
      </c>
      <c r="Y97" s="16" t="str">
        <f t="shared" si="0"/>
        <v>SAMA</v>
      </c>
      <c r="Z97" s="16" t="str">
        <f t="shared" si="1"/>
        <v>SAMA</v>
      </c>
      <c r="AA97" s="16" t="str">
        <f t="shared" si="2"/>
        <v>SAMA</v>
      </c>
    </row>
    <row r="98" spans="1:27" ht="15" x14ac:dyDescent="0.25">
      <c r="A98" s="13" t="s">
        <v>119</v>
      </c>
      <c r="B98" s="14">
        <v>20534031</v>
      </c>
      <c r="C98" s="13" t="s">
        <v>22</v>
      </c>
      <c r="D98" s="13" t="s">
        <v>400</v>
      </c>
      <c r="E98" s="13" t="s">
        <v>428</v>
      </c>
      <c r="F98" s="13" t="s">
        <v>428</v>
      </c>
      <c r="G98" s="15">
        <v>298</v>
      </c>
      <c r="I98" s="9">
        <f>VLOOKUP($B98,'Form Responses 1'!$B$2:$S$771,6,FALSE)</f>
        <v>299</v>
      </c>
      <c r="J98" s="9">
        <f>VLOOKUP($B98,'Form Responses 1'!$B$2:$S$771,7,FALSE)</f>
        <v>151</v>
      </c>
      <c r="K98" s="9">
        <f>VLOOKUP($B98,'Form Responses 1'!$B$2:$S$771,8,FALSE)</f>
        <v>148</v>
      </c>
      <c r="L98" s="10">
        <f>VLOOKUP($B98,'Form Responses 1'!$B$2:$S$771,9,FALSE)</f>
        <v>279</v>
      </c>
      <c r="M98" s="10">
        <f>VLOOKUP($B98,'Form Responses 1'!$B$2:$S$771,10,FALSE)</f>
        <v>12</v>
      </c>
      <c r="N98" s="10">
        <f>VLOOKUP($B98,'Form Responses 1'!$B$2:$S$771,11,FALSE)</f>
        <v>267</v>
      </c>
      <c r="O98" s="10">
        <f>VLOOKUP($B98,'Form Responses 1'!$B$2:$S$771,12,FALSE)</f>
        <v>0</v>
      </c>
      <c r="P98" s="11">
        <f>VLOOKUP($B98,'Form Responses 1'!$B$2:$S$771,13,FALSE)</f>
        <v>20</v>
      </c>
      <c r="Q98" s="11">
        <f>VLOOKUP($B98,'Form Responses 1'!$B$2:$S$771,14,FALSE)</f>
        <v>0</v>
      </c>
      <c r="R98" s="11">
        <f>VLOOKUP($B98,'Form Responses 1'!$B$2:$S$771,15,FALSE)</f>
        <v>20</v>
      </c>
      <c r="S98" s="11">
        <f>VLOOKUP($B98,'Form Responses 1'!$B$2:$S$771,16,FALSE)</f>
        <v>0</v>
      </c>
      <c r="T98" s="1">
        <f>VLOOKUP($B98,'Form Responses 1'!$B$2:$S$771,17,FALSE)</f>
        <v>0</v>
      </c>
      <c r="U98" s="1">
        <f>VLOOKUP($B98,'Form Responses 1'!$B$2:$S$771,18,FALSE)</f>
        <v>0</v>
      </c>
      <c r="V98" s="1">
        <f>VLOOKUP($B98,'Form Responses 1'!$B$2:$U$771,19,FALSE)</f>
        <v>55</v>
      </c>
      <c r="W98" s="1">
        <f>VLOOKUP($B98,'Form Responses 1'!$B$2:$U$771,20,FALSE)</f>
        <v>49</v>
      </c>
      <c r="X98" s="16">
        <f>COUNTIF('Form Responses 1'!$B$2:$B$763,$B98)</f>
        <v>1</v>
      </c>
      <c r="Y98" s="16" t="str">
        <f t="shared" si="0"/>
        <v>SAMA</v>
      </c>
      <c r="Z98" s="16" t="str">
        <f t="shared" si="1"/>
        <v>SAMA</v>
      </c>
      <c r="AA98" s="16" t="str">
        <f t="shared" si="2"/>
        <v>SAMA</v>
      </c>
    </row>
    <row r="99" spans="1:27" ht="15" x14ac:dyDescent="0.25">
      <c r="A99" s="13" t="s">
        <v>196</v>
      </c>
      <c r="B99" s="14">
        <v>20534032</v>
      </c>
      <c r="C99" s="13" t="s">
        <v>22</v>
      </c>
      <c r="D99" s="13" t="s">
        <v>400</v>
      </c>
      <c r="E99" s="13" t="s">
        <v>428</v>
      </c>
      <c r="F99" s="13" t="s">
        <v>428</v>
      </c>
      <c r="G99" s="15">
        <v>160</v>
      </c>
      <c r="I99" s="9">
        <f>VLOOKUP($B99,'Form Responses 1'!$B$2:$S$771,6,FALSE)</f>
        <v>160</v>
      </c>
      <c r="J99" s="9">
        <f>VLOOKUP($B99,'Form Responses 1'!$B$2:$S$771,7,FALSE)</f>
        <v>83</v>
      </c>
      <c r="K99" s="9">
        <f>VLOOKUP($B99,'Form Responses 1'!$B$2:$S$771,8,FALSE)</f>
        <v>77</v>
      </c>
      <c r="L99" s="10">
        <f>VLOOKUP($B99,'Form Responses 1'!$B$2:$S$771,9,FALSE)</f>
        <v>150</v>
      </c>
      <c r="M99" s="10">
        <f>VLOOKUP($B99,'Form Responses 1'!$B$2:$S$771,10,FALSE)</f>
        <v>2</v>
      </c>
      <c r="N99" s="10">
        <f>VLOOKUP($B99,'Form Responses 1'!$B$2:$S$771,11,FALSE)</f>
        <v>146</v>
      </c>
      <c r="O99" s="10">
        <f>VLOOKUP($B99,'Form Responses 1'!$B$2:$S$771,12,FALSE)</f>
        <v>2</v>
      </c>
      <c r="P99" s="11">
        <f>VLOOKUP($B99,'Form Responses 1'!$B$2:$S$771,13,FALSE)</f>
        <v>10</v>
      </c>
      <c r="Q99" s="11">
        <f>VLOOKUP($B99,'Form Responses 1'!$B$2:$S$771,14,FALSE)</f>
        <v>0</v>
      </c>
      <c r="R99" s="11">
        <f>VLOOKUP($B99,'Form Responses 1'!$B$2:$S$771,15,FALSE)</f>
        <v>10</v>
      </c>
      <c r="S99" s="11">
        <f>VLOOKUP($B99,'Form Responses 1'!$B$2:$S$771,16,FALSE)</f>
        <v>0</v>
      </c>
      <c r="T99" s="1">
        <f>VLOOKUP($B99,'Form Responses 1'!$B$2:$S$771,17,FALSE)</f>
        <v>0</v>
      </c>
      <c r="U99" s="1" t="str">
        <f>VLOOKUP($B99,'Form Responses 1'!$B$2:$S$771,18,FALSE)</f>
        <v>-</v>
      </c>
      <c r="V99" s="1">
        <f>VLOOKUP($B99,'Form Responses 1'!$B$2:$U$771,19,FALSE)</f>
        <v>27</v>
      </c>
      <c r="W99" s="1">
        <f>VLOOKUP($B99,'Form Responses 1'!$B$2:$U$771,20,FALSE)</f>
        <v>26</v>
      </c>
      <c r="X99" s="16">
        <f>COUNTIF('Form Responses 1'!$B$2:$B$763,$B99)</f>
        <v>1</v>
      </c>
      <c r="Y99" s="16" t="str">
        <f t="shared" si="0"/>
        <v>SAMA</v>
      </c>
      <c r="Z99" s="16" t="str">
        <f t="shared" si="1"/>
        <v>SAMA</v>
      </c>
      <c r="AA99" s="16" t="str">
        <f t="shared" si="2"/>
        <v>SAMA</v>
      </c>
    </row>
    <row r="100" spans="1:27" ht="15" x14ac:dyDescent="0.25">
      <c r="A100" s="13" t="s">
        <v>451</v>
      </c>
      <c r="B100" s="14">
        <v>20540198</v>
      </c>
      <c r="C100" s="13" t="s">
        <v>22</v>
      </c>
      <c r="D100" s="13" t="s">
        <v>400</v>
      </c>
      <c r="E100" s="13" t="s">
        <v>452</v>
      </c>
      <c r="F100" s="13" t="s">
        <v>404</v>
      </c>
      <c r="G100" s="15">
        <v>331</v>
      </c>
      <c r="I100" s="9">
        <f>VLOOKUP($B100,'Form Responses 1'!$B$2:$S$771,6,FALSE)</f>
        <v>331</v>
      </c>
      <c r="J100" s="9">
        <f>VLOOKUP($B100,'Form Responses 1'!$B$2:$S$771,7,FALSE)</f>
        <v>162</v>
      </c>
      <c r="K100" s="9">
        <f>VLOOKUP($B100,'Form Responses 1'!$B$2:$S$771,8,FALSE)</f>
        <v>169</v>
      </c>
      <c r="L100" s="10">
        <f>VLOOKUP($B100,'Form Responses 1'!$B$2:$S$771,9,FALSE)</f>
        <v>152</v>
      </c>
      <c r="M100" s="10">
        <f>VLOOKUP($B100,'Form Responses 1'!$B$2:$S$771,10,FALSE)</f>
        <v>20</v>
      </c>
      <c r="N100" s="10">
        <f>VLOOKUP($B100,'Form Responses 1'!$B$2:$S$771,11,FALSE)</f>
        <v>122</v>
      </c>
      <c r="O100" s="10">
        <f>VLOOKUP($B100,'Form Responses 1'!$B$2:$S$771,12,FALSE)</f>
        <v>10</v>
      </c>
      <c r="P100" s="11">
        <f>VLOOKUP($B100,'Form Responses 1'!$B$2:$S$771,13,FALSE)</f>
        <v>179</v>
      </c>
      <c r="Q100" s="11">
        <f>VLOOKUP($B100,'Form Responses 1'!$B$2:$S$771,14,FALSE)</f>
        <v>15</v>
      </c>
      <c r="R100" s="11">
        <f>VLOOKUP($B100,'Form Responses 1'!$B$2:$S$771,15,FALSE)</f>
        <v>143</v>
      </c>
      <c r="S100" s="11">
        <f>VLOOKUP($B100,'Form Responses 1'!$B$2:$S$771,16,FALSE)</f>
        <v>21</v>
      </c>
      <c r="T100" s="1">
        <f>VLOOKUP($B100,'Form Responses 1'!$B$2:$S$771,17,FALSE)</f>
        <v>0</v>
      </c>
      <c r="U100" s="1">
        <f>VLOOKUP($B100,'Form Responses 1'!$B$2:$S$771,18,FALSE)</f>
        <v>0</v>
      </c>
      <c r="V100" s="1">
        <f>VLOOKUP($B100,'Form Responses 1'!$B$2:$U$771,19,FALSE)</f>
        <v>56</v>
      </c>
      <c r="W100" s="1">
        <f>VLOOKUP($B100,'Form Responses 1'!$B$2:$U$771,20,FALSE)</f>
        <v>53</v>
      </c>
      <c r="X100" s="16">
        <f>COUNTIF('Form Responses 1'!$B$2:$B$763,$B100)</f>
        <v>1</v>
      </c>
      <c r="Y100" s="16" t="str">
        <f t="shared" si="0"/>
        <v>SAMA</v>
      </c>
      <c r="Z100" s="16" t="str">
        <f t="shared" si="1"/>
        <v>SAMA</v>
      </c>
      <c r="AA100" s="16" t="str">
        <f t="shared" si="2"/>
        <v>SAMA</v>
      </c>
    </row>
    <row r="101" spans="1:27" ht="15" x14ac:dyDescent="0.25">
      <c r="A101" s="13" t="s">
        <v>147</v>
      </c>
      <c r="B101" s="14">
        <v>20534033</v>
      </c>
      <c r="C101" s="13" t="s">
        <v>22</v>
      </c>
      <c r="D101" s="13" t="s">
        <v>400</v>
      </c>
      <c r="E101" s="13" t="s">
        <v>452</v>
      </c>
      <c r="F101" s="13" t="s">
        <v>404</v>
      </c>
      <c r="G101" s="15">
        <v>222</v>
      </c>
      <c r="I101" s="9">
        <f>VLOOKUP($B101,'Form Responses 1'!$B$2:$S$771,6,FALSE)</f>
        <v>222</v>
      </c>
      <c r="J101" s="9">
        <f>VLOOKUP($B101,'Form Responses 1'!$B$2:$S$771,7,FALSE)</f>
        <v>104</v>
      </c>
      <c r="K101" s="9">
        <f>VLOOKUP($B101,'Form Responses 1'!$B$2:$S$771,8,FALSE)</f>
        <v>118</v>
      </c>
      <c r="L101" s="10">
        <f>VLOOKUP($B101,'Form Responses 1'!$B$2:$S$771,9,FALSE)</f>
        <v>164</v>
      </c>
      <c r="M101" s="10">
        <f>VLOOKUP($B101,'Form Responses 1'!$B$2:$S$771,10,FALSE)</f>
        <v>3</v>
      </c>
      <c r="N101" s="10">
        <f>VLOOKUP($B101,'Form Responses 1'!$B$2:$S$771,11,FALSE)</f>
        <v>157</v>
      </c>
      <c r="O101" s="10">
        <f>VLOOKUP($B101,'Form Responses 1'!$B$2:$S$771,12,FALSE)</f>
        <v>4</v>
      </c>
      <c r="P101" s="11">
        <f>VLOOKUP($B101,'Form Responses 1'!$B$2:$S$771,13,FALSE)</f>
        <v>58</v>
      </c>
      <c r="Q101" s="11">
        <f>VLOOKUP($B101,'Form Responses 1'!$B$2:$S$771,14,FALSE)</f>
        <v>2</v>
      </c>
      <c r="R101" s="11">
        <f>VLOOKUP($B101,'Form Responses 1'!$B$2:$S$771,15,FALSE)</f>
        <v>56</v>
      </c>
      <c r="S101" s="11">
        <f>VLOOKUP($B101,'Form Responses 1'!$B$2:$S$771,16,FALSE)</f>
        <v>0</v>
      </c>
      <c r="T101" s="1">
        <f>VLOOKUP($B101,'Form Responses 1'!$B$2:$S$771,17,FALSE)</f>
        <v>0</v>
      </c>
      <c r="U101" s="1">
        <f>VLOOKUP($B101,'Form Responses 1'!$B$2:$S$771,18,FALSE)</f>
        <v>0</v>
      </c>
      <c r="V101" s="1">
        <f>VLOOKUP($B101,'Form Responses 1'!$B$2:$U$771,19,FALSE)</f>
        <v>56</v>
      </c>
      <c r="W101" s="1">
        <f>VLOOKUP($B101,'Form Responses 1'!$B$2:$U$771,20,FALSE)</f>
        <v>42</v>
      </c>
      <c r="X101" s="16">
        <f>COUNTIF('Form Responses 1'!$B$2:$B$763,$B101)</f>
        <v>1</v>
      </c>
      <c r="Y101" s="16" t="str">
        <f t="shared" si="0"/>
        <v>SAMA</v>
      </c>
      <c r="Z101" s="16" t="str">
        <f t="shared" si="1"/>
        <v>SAMA</v>
      </c>
      <c r="AA101" s="16" t="str">
        <f t="shared" si="2"/>
        <v>SAMA</v>
      </c>
    </row>
    <row r="102" spans="1:27" ht="15" x14ac:dyDescent="0.25">
      <c r="A102" s="13" t="s">
        <v>70</v>
      </c>
      <c r="B102" s="14">
        <v>20534034</v>
      </c>
      <c r="C102" s="13" t="s">
        <v>22</v>
      </c>
      <c r="D102" s="13" t="s">
        <v>400</v>
      </c>
      <c r="E102" s="13" t="s">
        <v>452</v>
      </c>
      <c r="F102" s="13" t="s">
        <v>404</v>
      </c>
      <c r="G102" s="15">
        <v>242</v>
      </c>
      <c r="I102" s="9">
        <f>VLOOKUP($B102,'Form Responses 1'!$B$2:$S$771,6,FALSE)</f>
        <v>242</v>
      </c>
      <c r="J102" s="9">
        <f>VLOOKUP($B102,'Form Responses 1'!$B$2:$S$771,7,FALSE)</f>
        <v>128</v>
      </c>
      <c r="K102" s="9">
        <f>VLOOKUP($B102,'Form Responses 1'!$B$2:$S$771,8,FALSE)</f>
        <v>114</v>
      </c>
      <c r="L102" s="10">
        <f>VLOOKUP($B102,'Form Responses 1'!$B$2:$S$771,9,FALSE)</f>
        <v>190</v>
      </c>
      <c r="M102" s="10">
        <f>VLOOKUP($B102,'Form Responses 1'!$B$2:$S$771,10,FALSE)</f>
        <v>15</v>
      </c>
      <c r="N102" s="10">
        <f>VLOOKUP($B102,'Form Responses 1'!$B$2:$S$771,11,FALSE)</f>
        <v>157</v>
      </c>
      <c r="O102" s="10">
        <f>VLOOKUP($B102,'Form Responses 1'!$B$2:$S$771,12,FALSE)</f>
        <v>18</v>
      </c>
      <c r="P102" s="11">
        <f>VLOOKUP($B102,'Form Responses 1'!$B$2:$S$771,13,FALSE)</f>
        <v>52</v>
      </c>
      <c r="Q102" s="11">
        <f>VLOOKUP($B102,'Form Responses 1'!$B$2:$S$771,14,FALSE)</f>
        <v>0</v>
      </c>
      <c r="R102" s="11">
        <f>VLOOKUP($B102,'Form Responses 1'!$B$2:$S$771,15,FALSE)</f>
        <v>51</v>
      </c>
      <c r="S102" s="11">
        <f>VLOOKUP($B102,'Form Responses 1'!$B$2:$S$771,16,FALSE)</f>
        <v>1</v>
      </c>
      <c r="T102" s="1">
        <f>VLOOKUP($B102,'Form Responses 1'!$B$2:$S$771,17,FALSE)</f>
        <v>0</v>
      </c>
      <c r="U102" s="1" t="str">
        <f>VLOOKUP($B102,'Form Responses 1'!$B$2:$S$771,18,FALSE)</f>
        <v>-</v>
      </c>
      <c r="V102" s="1">
        <f>VLOOKUP($B102,'Form Responses 1'!$B$2:$U$771,19,FALSE)</f>
        <v>28</v>
      </c>
      <c r="W102" s="1">
        <f>VLOOKUP($B102,'Form Responses 1'!$B$2:$U$771,20,FALSE)</f>
        <v>27</v>
      </c>
      <c r="X102" s="16">
        <f>COUNTIF('Form Responses 1'!$B$2:$B$763,$B102)</f>
        <v>1</v>
      </c>
      <c r="Y102" s="16" t="str">
        <f t="shared" si="0"/>
        <v>SAMA</v>
      </c>
      <c r="Z102" s="16" t="str">
        <f t="shared" si="1"/>
        <v>SAMA</v>
      </c>
      <c r="AA102" s="16" t="str">
        <f t="shared" si="2"/>
        <v>SAMA</v>
      </c>
    </row>
    <row r="103" spans="1:27" ht="15" x14ac:dyDescent="0.25">
      <c r="A103" s="13" t="s">
        <v>453</v>
      </c>
      <c r="B103" s="14">
        <v>20534035</v>
      </c>
      <c r="C103" s="13" t="s">
        <v>22</v>
      </c>
      <c r="D103" s="13" t="s">
        <v>400</v>
      </c>
      <c r="E103" s="13" t="s">
        <v>452</v>
      </c>
      <c r="F103" s="13" t="s">
        <v>404</v>
      </c>
      <c r="G103" s="15">
        <v>331</v>
      </c>
      <c r="I103" s="9">
        <f>VLOOKUP($B103,'Form Responses 1'!$B$2:$S$771,6,FALSE)</f>
        <v>331</v>
      </c>
      <c r="J103" s="9">
        <f>VLOOKUP($B103,'Form Responses 1'!$B$2:$S$771,7,FALSE)</f>
        <v>185</v>
      </c>
      <c r="K103" s="9">
        <f>VLOOKUP($B103,'Form Responses 1'!$B$2:$S$771,8,FALSE)</f>
        <v>146</v>
      </c>
      <c r="L103" s="10">
        <f>VLOOKUP($B103,'Form Responses 1'!$B$2:$S$771,9,FALSE)</f>
        <v>294</v>
      </c>
      <c r="M103" s="10">
        <f>VLOOKUP($B103,'Form Responses 1'!$B$2:$S$771,10,FALSE)</f>
        <v>0</v>
      </c>
      <c r="N103" s="10">
        <f>VLOOKUP($B103,'Form Responses 1'!$B$2:$S$771,11,FALSE)</f>
        <v>294</v>
      </c>
      <c r="O103" s="10">
        <f>VLOOKUP($B103,'Form Responses 1'!$B$2:$S$771,12,FALSE)</f>
        <v>0</v>
      </c>
      <c r="P103" s="11">
        <f>VLOOKUP($B103,'Form Responses 1'!$B$2:$S$771,13,FALSE)</f>
        <v>37</v>
      </c>
      <c r="Q103" s="11">
        <f>VLOOKUP($B103,'Form Responses 1'!$B$2:$S$771,14,FALSE)</f>
        <v>0</v>
      </c>
      <c r="R103" s="11">
        <f>VLOOKUP($B103,'Form Responses 1'!$B$2:$S$771,15,FALSE)</f>
        <v>37</v>
      </c>
      <c r="S103" s="11">
        <f>VLOOKUP($B103,'Form Responses 1'!$B$2:$S$771,16,FALSE)</f>
        <v>0</v>
      </c>
      <c r="T103" s="1">
        <f>VLOOKUP($B103,'Form Responses 1'!$B$2:$S$771,17,FALSE)</f>
        <v>0</v>
      </c>
      <c r="U103" s="1" t="str">
        <f>VLOOKUP($B103,'Form Responses 1'!$B$2:$S$771,18,FALSE)</f>
        <v>-</v>
      </c>
      <c r="V103" s="1">
        <f>VLOOKUP($B103,'Form Responses 1'!$B$2:$U$771,19,FALSE)</f>
        <v>56</v>
      </c>
      <c r="W103" s="1">
        <f>VLOOKUP($B103,'Form Responses 1'!$B$2:$U$771,20,FALSE)</f>
        <v>56</v>
      </c>
      <c r="X103" s="16">
        <f>COUNTIF('Form Responses 1'!$B$2:$B$763,$B103)</f>
        <v>1</v>
      </c>
      <c r="Y103" s="16" t="str">
        <f t="shared" si="0"/>
        <v>SAMA</v>
      </c>
      <c r="Z103" s="16" t="str">
        <f t="shared" si="1"/>
        <v>SAMA</v>
      </c>
      <c r="AA103" s="16" t="str">
        <f t="shared" si="2"/>
        <v>SAMA</v>
      </c>
    </row>
    <row r="104" spans="1:27" ht="15" x14ac:dyDescent="0.25">
      <c r="A104" s="13" t="s">
        <v>137</v>
      </c>
      <c r="B104" s="14">
        <v>20534036</v>
      </c>
      <c r="C104" s="13" t="s">
        <v>22</v>
      </c>
      <c r="D104" s="13" t="s">
        <v>400</v>
      </c>
      <c r="E104" s="13" t="s">
        <v>452</v>
      </c>
      <c r="F104" s="13" t="s">
        <v>404</v>
      </c>
      <c r="G104" s="15">
        <v>330</v>
      </c>
      <c r="I104" s="9">
        <f>VLOOKUP($B104,'Form Responses 1'!$B$2:$S$771,6,FALSE)</f>
        <v>329</v>
      </c>
      <c r="J104" s="9">
        <f>VLOOKUP($B104,'Form Responses 1'!$B$2:$S$771,7,FALSE)</f>
        <v>152</v>
      </c>
      <c r="K104" s="9">
        <f>VLOOKUP($B104,'Form Responses 1'!$B$2:$S$771,8,FALSE)</f>
        <v>177</v>
      </c>
      <c r="L104" s="10">
        <f>VLOOKUP($B104,'Form Responses 1'!$B$2:$S$771,9,FALSE)</f>
        <v>294</v>
      </c>
      <c r="M104" s="10">
        <f>VLOOKUP($B104,'Form Responses 1'!$B$2:$S$771,10,FALSE)</f>
        <v>3</v>
      </c>
      <c r="N104" s="10">
        <f>VLOOKUP($B104,'Form Responses 1'!$B$2:$S$771,11,FALSE)</f>
        <v>290</v>
      </c>
      <c r="O104" s="10">
        <f>VLOOKUP($B104,'Form Responses 1'!$B$2:$S$771,12,FALSE)</f>
        <v>1</v>
      </c>
      <c r="P104" s="11">
        <f>VLOOKUP($B104,'Form Responses 1'!$B$2:$S$771,13,FALSE)</f>
        <v>35</v>
      </c>
      <c r="Q104" s="11">
        <f>VLOOKUP($B104,'Form Responses 1'!$B$2:$S$771,14,FALSE)</f>
        <v>0</v>
      </c>
      <c r="R104" s="11">
        <f>VLOOKUP($B104,'Form Responses 1'!$B$2:$S$771,15,FALSE)</f>
        <v>35</v>
      </c>
      <c r="S104" s="11">
        <f>VLOOKUP($B104,'Form Responses 1'!$B$2:$S$771,16,FALSE)</f>
        <v>0</v>
      </c>
      <c r="T104" s="1">
        <f>VLOOKUP($B104,'Form Responses 1'!$B$2:$S$771,17,FALSE)</f>
        <v>0</v>
      </c>
      <c r="U104" s="1">
        <f>VLOOKUP($B104,'Form Responses 1'!$B$2:$S$771,18,FALSE)</f>
        <v>0</v>
      </c>
      <c r="V104" s="1">
        <f>VLOOKUP($B104,'Form Responses 1'!$B$2:$U$771,19,FALSE)</f>
        <v>56</v>
      </c>
      <c r="W104" s="1">
        <f>VLOOKUP($B104,'Form Responses 1'!$B$2:$U$771,20,FALSE)</f>
        <v>56</v>
      </c>
      <c r="X104" s="16">
        <f>COUNTIF('Form Responses 1'!$B$2:$B$763,$B104)</f>
        <v>1</v>
      </c>
      <c r="Y104" s="16" t="str">
        <f t="shared" si="0"/>
        <v>SAMA</v>
      </c>
      <c r="Z104" s="16" t="str">
        <f t="shared" si="1"/>
        <v>SAMA</v>
      </c>
      <c r="AA104" s="16" t="str">
        <f t="shared" si="2"/>
        <v>SAMA</v>
      </c>
    </row>
    <row r="105" spans="1:27" ht="15" x14ac:dyDescent="0.25">
      <c r="A105" s="13" t="s">
        <v>108</v>
      </c>
      <c r="B105" s="14">
        <v>20539459</v>
      </c>
      <c r="C105" s="13" t="s">
        <v>22</v>
      </c>
      <c r="D105" s="13" t="s">
        <v>400</v>
      </c>
      <c r="E105" s="13" t="s">
        <v>452</v>
      </c>
      <c r="F105" s="13" t="s">
        <v>404</v>
      </c>
      <c r="G105" s="15">
        <v>154</v>
      </c>
      <c r="I105" s="9">
        <f>VLOOKUP($B105,'Form Responses 1'!$B$2:$S$771,6,FALSE)</f>
        <v>153</v>
      </c>
      <c r="J105" s="9">
        <f>VLOOKUP($B105,'Form Responses 1'!$B$2:$S$771,7,FALSE)</f>
        <v>78</v>
      </c>
      <c r="K105" s="9">
        <f>VLOOKUP($B105,'Form Responses 1'!$B$2:$S$771,8,FALSE)</f>
        <v>75</v>
      </c>
      <c r="L105" s="10">
        <f>VLOOKUP($B105,'Form Responses 1'!$B$2:$S$771,9,FALSE)</f>
        <v>149</v>
      </c>
      <c r="M105" s="10">
        <f>VLOOKUP($B105,'Form Responses 1'!$B$2:$S$771,10,FALSE)</f>
        <v>2</v>
      </c>
      <c r="N105" s="10">
        <f>VLOOKUP($B105,'Form Responses 1'!$B$2:$S$771,11,FALSE)</f>
        <v>147</v>
      </c>
      <c r="O105" s="10">
        <f>VLOOKUP($B105,'Form Responses 1'!$B$2:$S$771,12,FALSE)</f>
        <v>0</v>
      </c>
      <c r="P105" s="11">
        <f>VLOOKUP($B105,'Form Responses 1'!$B$2:$S$771,13,FALSE)</f>
        <v>4</v>
      </c>
      <c r="Q105" s="11">
        <f>VLOOKUP($B105,'Form Responses 1'!$B$2:$S$771,14,FALSE)</f>
        <v>0</v>
      </c>
      <c r="R105" s="11">
        <f>VLOOKUP($B105,'Form Responses 1'!$B$2:$S$771,15,FALSE)</f>
        <v>4</v>
      </c>
      <c r="S105" s="11">
        <f>VLOOKUP($B105,'Form Responses 1'!$B$2:$S$771,16,FALSE)</f>
        <v>0</v>
      </c>
      <c r="T105" s="1">
        <f>VLOOKUP($B105,'Form Responses 1'!$B$2:$S$771,17,FALSE)</f>
        <v>0</v>
      </c>
      <c r="U105" s="1" t="str">
        <f>VLOOKUP($B105,'Form Responses 1'!$B$2:$S$771,18,FALSE)</f>
        <v>-</v>
      </c>
      <c r="V105" s="1">
        <f>VLOOKUP($B105,'Form Responses 1'!$B$2:$U$771,19,FALSE)</f>
        <v>26</v>
      </c>
      <c r="W105" s="1">
        <f>VLOOKUP($B105,'Form Responses 1'!$B$2:$U$771,20,FALSE)</f>
        <v>24</v>
      </c>
      <c r="X105" s="16">
        <f>COUNTIF('Form Responses 1'!$B$2:$B$763,$B105)</f>
        <v>1</v>
      </c>
      <c r="Y105" s="16" t="str">
        <f t="shared" si="0"/>
        <v>SAMA</v>
      </c>
      <c r="Z105" s="16" t="str">
        <f t="shared" si="1"/>
        <v>SAMA</v>
      </c>
      <c r="AA105" s="16" t="str">
        <f t="shared" si="2"/>
        <v>SAMA</v>
      </c>
    </row>
    <row r="106" spans="1:27" ht="15" x14ac:dyDescent="0.25">
      <c r="A106" s="13" t="s">
        <v>454</v>
      </c>
      <c r="B106" s="14">
        <v>20539778</v>
      </c>
      <c r="C106" s="13" t="s">
        <v>22</v>
      </c>
      <c r="D106" s="13" t="s">
        <v>400</v>
      </c>
      <c r="E106" s="13" t="s">
        <v>455</v>
      </c>
      <c r="F106" s="13" t="s">
        <v>404</v>
      </c>
      <c r="G106" s="15">
        <v>326</v>
      </c>
      <c r="I106" s="9">
        <f>VLOOKUP($B106,'Form Responses 1'!$B$2:$S$771,6,FALSE)</f>
        <v>326</v>
      </c>
      <c r="J106" s="9">
        <f>VLOOKUP($B106,'Form Responses 1'!$B$2:$S$771,7,FALSE)</f>
        <v>174</v>
      </c>
      <c r="K106" s="9">
        <f>VLOOKUP($B106,'Form Responses 1'!$B$2:$S$771,8,FALSE)</f>
        <v>152</v>
      </c>
      <c r="L106" s="10">
        <f>VLOOKUP($B106,'Form Responses 1'!$B$2:$S$771,9,FALSE)</f>
        <v>317</v>
      </c>
      <c r="M106" s="10">
        <f>VLOOKUP($B106,'Form Responses 1'!$B$2:$S$771,10,FALSE)</f>
        <v>9</v>
      </c>
      <c r="N106" s="10">
        <f>VLOOKUP($B106,'Form Responses 1'!$B$2:$S$771,11,FALSE)</f>
        <v>306</v>
      </c>
      <c r="O106" s="10">
        <f>VLOOKUP($B106,'Form Responses 1'!$B$2:$S$771,12,FALSE)</f>
        <v>2</v>
      </c>
      <c r="P106" s="11">
        <f>VLOOKUP($B106,'Form Responses 1'!$B$2:$S$771,13,FALSE)</f>
        <v>9</v>
      </c>
      <c r="Q106" s="11">
        <f>VLOOKUP($B106,'Form Responses 1'!$B$2:$S$771,14,FALSE)</f>
        <v>0</v>
      </c>
      <c r="R106" s="11">
        <f>VLOOKUP($B106,'Form Responses 1'!$B$2:$S$771,15,FALSE)</f>
        <v>8</v>
      </c>
      <c r="S106" s="11">
        <f>VLOOKUP($B106,'Form Responses 1'!$B$2:$S$771,16,FALSE)</f>
        <v>1</v>
      </c>
      <c r="T106" s="1">
        <f>VLOOKUP($B106,'Form Responses 1'!$B$2:$S$771,17,FALSE)</f>
        <v>0</v>
      </c>
      <c r="U106" s="1">
        <f>VLOOKUP($B106,'Form Responses 1'!$B$2:$S$771,18,FALSE)</f>
        <v>0</v>
      </c>
      <c r="V106" s="1">
        <f>VLOOKUP($B106,'Form Responses 1'!$B$2:$U$771,19,FALSE)</f>
        <v>56</v>
      </c>
      <c r="W106" s="1">
        <f>VLOOKUP($B106,'Form Responses 1'!$B$2:$U$771,20,FALSE)</f>
        <v>2</v>
      </c>
      <c r="X106" s="16">
        <f>COUNTIF('Form Responses 1'!$B$2:$B$763,$B106)</f>
        <v>1</v>
      </c>
      <c r="Y106" s="16" t="str">
        <f t="shared" si="0"/>
        <v>SAMA</v>
      </c>
      <c r="Z106" s="16" t="str">
        <f t="shared" si="1"/>
        <v>SAMA</v>
      </c>
      <c r="AA106" s="16" t="str">
        <f t="shared" si="2"/>
        <v>SAMA</v>
      </c>
    </row>
    <row r="107" spans="1:27" ht="15" x14ac:dyDescent="0.25">
      <c r="A107" s="13" t="s">
        <v>456</v>
      </c>
      <c r="B107" s="14">
        <v>20534037</v>
      </c>
      <c r="C107" s="13" t="s">
        <v>22</v>
      </c>
      <c r="D107" s="13" t="s">
        <v>400</v>
      </c>
      <c r="E107" s="13" t="s">
        <v>455</v>
      </c>
      <c r="F107" s="13" t="s">
        <v>404</v>
      </c>
      <c r="G107" s="15">
        <v>303</v>
      </c>
      <c r="I107" s="9">
        <f>VLOOKUP($B107,'Form Responses 1'!$B$2:$S$771,6,FALSE)</f>
        <v>303</v>
      </c>
      <c r="J107" s="9">
        <f>VLOOKUP($B107,'Form Responses 1'!$B$2:$S$771,7,FALSE)</f>
        <v>140</v>
      </c>
      <c r="K107" s="9">
        <f>VLOOKUP($B107,'Form Responses 1'!$B$2:$S$771,8,FALSE)</f>
        <v>163</v>
      </c>
      <c r="L107" s="10">
        <f>VLOOKUP($B107,'Form Responses 1'!$B$2:$S$771,9,FALSE)</f>
        <v>278</v>
      </c>
      <c r="M107" s="10">
        <f>VLOOKUP($B107,'Form Responses 1'!$B$2:$S$771,10,FALSE)</f>
        <v>10</v>
      </c>
      <c r="N107" s="10">
        <f>VLOOKUP($B107,'Form Responses 1'!$B$2:$S$771,11,FALSE)</f>
        <v>265</v>
      </c>
      <c r="O107" s="10">
        <f>VLOOKUP($B107,'Form Responses 1'!$B$2:$S$771,12,FALSE)</f>
        <v>3</v>
      </c>
      <c r="P107" s="11">
        <f>VLOOKUP($B107,'Form Responses 1'!$B$2:$S$771,13,FALSE)</f>
        <v>25</v>
      </c>
      <c r="Q107" s="11">
        <f>VLOOKUP($B107,'Form Responses 1'!$B$2:$S$771,14,FALSE)</f>
        <v>0</v>
      </c>
      <c r="R107" s="11">
        <f>VLOOKUP($B107,'Form Responses 1'!$B$2:$S$771,15,FALSE)</f>
        <v>25</v>
      </c>
      <c r="S107" s="11">
        <f>VLOOKUP($B107,'Form Responses 1'!$B$2:$S$771,16,FALSE)</f>
        <v>0</v>
      </c>
      <c r="T107" s="1">
        <f>VLOOKUP($B107,'Form Responses 1'!$B$2:$S$771,17,FALSE)</f>
        <v>0</v>
      </c>
      <c r="U107" s="1">
        <f>VLOOKUP($B107,'Form Responses 1'!$B$2:$S$771,18,FALSE)</f>
        <v>0</v>
      </c>
      <c r="V107" s="1">
        <f>VLOOKUP($B107,'Form Responses 1'!$B$2:$U$771,19,FALSE)</f>
        <v>54</v>
      </c>
      <c r="W107" s="1">
        <f>VLOOKUP($B107,'Form Responses 1'!$B$2:$U$771,20,FALSE)</f>
        <v>46</v>
      </c>
      <c r="X107" s="16">
        <f>COUNTIF('Form Responses 1'!$B$2:$B$763,$B107)</f>
        <v>1</v>
      </c>
      <c r="Y107" s="16" t="str">
        <f t="shared" si="0"/>
        <v>SAMA</v>
      </c>
      <c r="Z107" s="16" t="str">
        <f t="shared" si="1"/>
        <v>SAMA</v>
      </c>
      <c r="AA107" s="16" t="str">
        <f t="shared" si="2"/>
        <v>SAMA</v>
      </c>
    </row>
    <row r="108" spans="1:27" ht="15" x14ac:dyDescent="0.25">
      <c r="A108" s="13" t="s">
        <v>376</v>
      </c>
      <c r="B108" s="14">
        <v>20540200</v>
      </c>
      <c r="C108" s="13" t="s">
        <v>22</v>
      </c>
      <c r="D108" s="13" t="s">
        <v>400</v>
      </c>
      <c r="E108" s="13" t="s">
        <v>455</v>
      </c>
      <c r="F108" s="13" t="s">
        <v>404</v>
      </c>
      <c r="G108" s="15">
        <v>167</v>
      </c>
      <c r="I108" s="9">
        <f>VLOOKUP($B108,'Form Responses 1'!$B$2:$S$771,6,FALSE)</f>
        <v>167</v>
      </c>
      <c r="J108" s="9">
        <f>VLOOKUP($B108,'Form Responses 1'!$B$2:$S$771,7,FALSE)</f>
        <v>95</v>
      </c>
      <c r="K108" s="9">
        <f>VLOOKUP($B108,'Form Responses 1'!$B$2:$S$771,8,FALSE)</f>
        <v>72</v>
      </c>
      <c r="L108" s="10">
        <f>VLOOKUP($B108,'Form Responses 1'!$B$2:$S$771,9,FALSE)</f>
        <v>167</v>
      </c>
      <c r="M108" s="10">
        <f>VLOOKUP($B108,'Form Responses 1'!$B$2:$S$771,10,FALSE)</f>
        <v>5</v>
      </c>
      <c r="N108" s="10">
        <f>VLOOKUP($B108,'Form Responses 1'!$B$2:$S$771,11,FALSE)</f>
        <v>156</v>
      </c>
      <c r="O108" s="10">
        <f>VLOOKUP($B108,'Form Responses 1'!$B$2:$S$771,12,FALSE)</f>
        <v>6</v>
      </c>
      <c r="P108" s="11">
        <f>VLOOKUP($B108,'Form Responses 1'!$B$2:$S$771,13,FALSE)</f>
        <v>0</v>
      </c>
      <c r="Q108" s="11">
        <f>VLOOKUP($B108,'Form Responses 1'!$B$2:$S$771,14,FALSE)</f>
        <v>0</v>
      </c>
      <c r="R108" s="11">
        <f>VLOOKUP($B108,'Form Responses 1'!$B$2:$S$771,15,FALSE)</f>
        <v>0</v>
      </c>
      <c r="S108" s="11">
        <f>VLOOKUP($B108,'Form Responses 1'!$B$2:$S$771,16,FALSE)</f>
        <v>0</v>
      </c>
      <c r="T108" s="1">
        <f>VLOOKUP($B108,'Form Responses 1'!$B$2:$S$771,17,FALSE)</f>
        <v>0</v>
      </c>
      <c r="U108" s="1">
        <f>VLOOKUP($B108,'Form Responses 1'!$B$2:$S$771,18,FALSE)</f>
        <v>0</v>
      </c>
      <c r="V108" s="1">
        <f>VLOOKUP($B108,'Form Responses 1'!$B$2:$U$771,19,FALSE)</f>
        <v>27</v>
      </c>
      <c r="W108" s="1">
        <f>VLOOKUP($B108,'Form Responses 1'!$B$2:$U$771,20,FALSE)</f>
        <v>27</v>
      </c>
      <c r="X108" s="16">
        <f>COUNTIF('Form Responses 1'!$B$2:$B$763,$B108)</f>
        <v>1</v>
      </c>
      <c r="Y108" s="16" t="str">
        <f t="shared" si="0"/>
        <v>SAMA</v>
      </c>
      <c r="Z108" s="16" t="str">
        <f t="shared" si="1"/>
        <v>SAMA</v>
      </c>
      <c r="AA108" s="16" t="str">
        <f t="shared" si="2"/>
        <v>SAMA</v>
      </c>
    </row>
    <row r="109" spans="1:27" ht="15" x14ac:dyDescent="0.25">
      <c r="A109" s="13" t="s">
        <v>72</v>
      </c>
      <c r="B109" s="14">
        <v>20540201</v>
      </c>
      <c r="C109" s="13" t="s">
        <v>22</v>
      </c>
      <c r="D109" s="13" t="s">
        <v>400</v>
      </c>
      <c r="E109" s="13" t="s">
        <v>455</v>
      </c>
      <c r="F109" s="13" t="s">
        <v>404</v>
      </c>
      <c r="G109" s="15">
        <v>162</v>
      </c>
      <c r="I109" s="9">
        <f>VLOOKUP($B109,'Form Responses 1'!$B$2:$S$771,6,FALSE)</f>
        <v>162</v>
      </c>
      <c r="J109" s="9">
        <f>VLOOKUP($B109,'Form Responses 1'!$B$2:$S$771,7,FALSE)</f>
        <v>84</v>
      </c>
      <c r="K109" s="9">
        <f>VLOOKUP($B109,'Form Responses 1'!$B$2:$S$771,8,FALSE)</f>
        <v>78</v>
      </c>
      <c r="L109" s="10">
        <f>VLOOKUP($B109,'Form Responses 1'!$B$2:$S$771,9,FALSE)</f>
        <v>162</v>
      </c>
      <c r="M109" s="10">
        <f>VLOOKUP($B109,'Form Responses 1'!$B$2:$S$771,10,FALSE)</f>
        <v>0</v>
      </c>
      <c r="N109" s="10">
        <f>VLOOKUP($B109,'Form Responses 1'!$B$2:$S$771,11,FALSE)</f>
        <v>160</v>
      </c>
      <c r="O109" s="10">
        <f>VLOOKUP($B109,'Form Responses 1'!$B$2:$S$771,12,FALSE)</f>
        <v>2</v>
      </c>
      <c r="P109" s="11">
        <f>VLOOKUP($B109,'Form Responses 1'!$B$2:$S$771,13,FALSE)</f>
        <v>0</v>
      </c>
      <c r="Q109" s="11">
        <f>VLOOKUP($B109,'Form Responses 1'!$B$2:$S$771,14,FALSE)</f>
        <v>0</v>
      </c>
      <c r="R109" s="11">
        <f>VLOOKUP($B109,'Form Responses 1'!$B$2:$S$771,15,FALSE)</f>
        <v>0</v>
      </c>
      <c r="S109" s="11">
        <f>VLOOKUP($B109,'Form Responses 1'!$B$2:$S$771,16,FALSE)</f>
        <v>0</v>
      </c>
      <c r="T109" s="1">
        <f>VLOOKUP($B109,'Form Responses 1'!$B$2:$S$771,17,FALSE)</f>
        <v>0</v>
      </c>
      <c r="U109" s="1" t="str">
        <f>VLOOKUP($B109,'Form Responses 1'!$B$2:$S$771,18,FALSE)</f>
        <v>Tidak ada</v>
      </c>
      <c r="V109" s="1">
        <f>VLOOKUP($B109,'Form Responses 1'!$B$2:$U$771,19,FALSE)</f>
        <v>28</v>
      </c>
      <c r="W109" s="1">
        <f>VLOOKUP($B109,'Form Responses 1'!$B$2:$U$771,20,FALSE)</f>
        <v>25</v>
      </c>
      <c r="X109" s="16">
        <f>COUNTIF('Form Responses 1'!$B$2:$B$763,$B109)</f>
        <v>1</v>
      </c>
      <c r="Y109" s="16" t="str">
        <f t="shared" si="0"/>
        <v>SAMA</v>
      </c>
      <c r="Z109" s="16" t="str">
        <f t="shared" si="1"/>
        <v>SAMA</v>
      </c>
      <c r="AA109" s="16" t="str">
        <f t="shared" si="2"/>
        <v>SAMA</v>
      </c>
    </row>
    <row r="110" spans="1:27" ht="15" x14ac:dyDescent="0.25">
      <c r="A110" s="13" t="s">
        <v>134</v>
      </c>
      <c r="B110" s="14">
        <v>20539460</v>
      </c>
      <c r="C110" s="13" t="s">
        <v>22</v>
      </c>
      <c r="D110" s="13" t="s">
        <v>400</v>
      </c>
      <c r="E110" s="13" t="s">
        <v>455</v>
      </c>
      <c r="F110" s="13" t="s">
        <v>404</v>
      </c>
      <c r="G110" s="15">
        <v>144</v>
      </c>
      <c r="I110" s="9">
        <f>VLOOKUP($B110,'Form Responses 1'!$B$2:$S$771,6,FALSE)</f>
        <v>144</v>
      </c>
      <c r="J110" s="9">
        <f>VLOOKUP($B110,'Form Responses 1'!$B$2:$S$771,7,FALSE)</f>
        <v>68</v>
      </c>
      <c r="K110" s="9">
        <f>VLOOKUP($B110,'Form Responses 1'!$B$2:$S$771,8,FALSE)</f>
        <v>76</v>
      </c>
      <c r="L110" s="10">
        <f>VLOOKUP($B110,'Form Responses 1'!$B$2:$S$771,9,FALSE)</f>
        <v>143</v>
      </c>
      <c r="M110" s="10">
        <f>VLOOKUP($B110,'Form Responses 1'!$B$2:$S$771,10,FALSE)</f>
        <v>1</v>
      </c>
      <c r="N110" s="10">
        <f>VLOOKUP($B110,'Form Responses 1'!$B$2:$S$771,11,FALSE)</f>
        <v>140</v>
      </c>
      <c r="O110" s="10">
        <f>VLOOKUP($B110,'Form Responses 1'!$B$2:$S$771,12,FALSE)</f>
        <v>2</v>
      </c>
      <c r="P110" s="11">
        <f>VLOOKUP($B110,'Form Responses 1'!$B$2:$S$771,13,FALSE)</f>
        <v>1</v>
      </c>
      <c r="Q110" s="11">
        <f>VLOOKUP($B110,'Form Responses 1'!$B$2:$S$771,14,FALSE)</f>
        <v>0</v>
      </c>
      <c r="R110" s="11">
        <f>VLOOKUP($B110,'Form Responses 1'!$B$2:$S$771,15,FALSE)</f>
        <v>1</v>
      </c>
      <c r="S110" s="11">
        <f>VLOOKUP($B110,'Form Responses 1'!$B$2:$S$771,16,FALSE)</f>
        <v>0</v>
      </c>
      <c r="T110" s="1">
        <f>VLOOKUP($B110,'Form Responses 1'!$B$2:$S$771,17,FALSE)</f>
        <v>0</v>
      </c>
      <c r="U110" s="1">
        <f>VLOOKUP($B110,'Form Responses 1'!$B$2:$S$771,18,FALSE)</f>
        <v>0</v>
      </c>
      <c r="V110" s="1">
        <f>VLOOKUP($B110,'Form Responses 1'!$B$2:$U$771,19,FALSE)</f>
        <v>26</v>
      </c>
      <c r="W110" s="1">
        <f>VLOOKUP($B110,'Form Responses 1'!$B$2:$U$771,20,FALSE)</f>
        <v>25</v>
      </c>
      <c r="X110" s="16">
        <f>COUNTIF('Form Responses 1'!$B$2:$B$763,$B110)</f>
        <v>1</v>
      </c>
      <c r="Y110" s="16" t="str">
        <f t="shared" si="0"/>
        <v>SAMA</v>
      </c>
      <c r="Z110" s="16" t="str">
        <f t="shared" si="1"/>
        <v>SAMA</v>
      </c>
      <c r="AA110" s="16" t="str">
        <f t="shared" si="2"/>
        <v>SAMA</v>
      </c>
    </row>
    <row r="111" spans="1:27" ht="15" x14ac:dyDescent="0.25">
      <c r="A111" s="13" t="s">
        <v>457</v>
      </c>
      <c r="B111" s="14">
        <v>20534038</v>
      </c>
      <c r="C111" s="13" t="s">
        <v>22</v>
      </c>
      <c r="D111" s="13" t="s">
        <v>400</v>
      </c>
      <c r="E111" s="13" t="s">
        <v>458</v>
      </c>
      <c r="F111" s="13" t="s">
        <v>428</v>
      </c>
      <c r="G111" s="15">
        <v>168</v>
      </c>
      <c r="I111" s="9">
        <f>VLOOKUP($B111,'Form Responses 1'!$B$2:$S$771,6,FALSE)</f>
        <v>168</v>
      </c>
      <c r="J111" s="9">
        <f>VLOOKUP($B111,'Form Responses 1'!$B$2:$S$771,7,FALSE)</f>
        <v>78</v>
      </c>
      <c r="K111" s="9">
        <f>VLOOKUP($B111,'Form Responses 1'!$B$2:$S$771,8,FALSE)</f>
        <v>90</v>
      </c>
      <c r="L111" s="10">
        <f>VLOOKUP($B111,'Form Responses 1'!$B$2:$S$771,9,FALSE)</f>
        <v>161</v>
      </c>
      <c r="M111" s="10">
        <f>VLOOKUP($B111,'Form Responses 1'!$B$2:$S$771,10,FALSE)</f>
        <v>0</v>
      </c>
      <c r="N111" s="10">
        <f>VLOOKUP($B111,'Form Responses 1'!$B$2:$S$771,11,FALSE)</f>
        <v>161</v>
      </c>
      <c r="O111" s="10">
        <f>VLOOKUP($B111,'Form Responses 1'!$B$2:$S$771,12,FALSE)</f>
        <v>0</v>
      </c>
      <c r="P111" s="11">
        <f>VLOOKUP($B111,'Form Responses 1'!$B$2:$S$771,13,FALSE)</f>
        <v>7</v>
      </c>
      <c r="Q111" s="11">
        <f>VLOOKUP($B111,'Form Responses 1'!$B$2:$S$771,14,FALSE)</f>
        <v>0</v>
      </c>
      <c r="R111" s="11">
        <f>VLOOKUP($B111,'Form Responses 1'!$B$2:$S$771,15,FALSE)</f>
        <v>7</v>
      </c>
      <c r="S111" s="11">
        <f>VLOOKUP($B111,'Form Responses 1'!$B$2:$S$771,16,FALSE)</f>
        <v>0</v>
      </c>
      <c r="T111" s="1">
        <f>VLOOKUP($B111,'Form Responses 1'!$B$2:$S$771,17,FALSE)</f>
        <v>0</v>
      </c>
      <c r="U111" s="1">
        <f>VLOOKUP($B111,'Form Responses 1'!$B$2:$S$771,18,FALSE)</f>
        <v>0</v>
      </c>
      <c r="V111" s="1">
        <f>VLOOKUP($B111,'Form Responses 1'!$B$2:$U$771,19,FALSE)</f>
        <v>28</v>
      </c>
      <c r="W111" s="1">
        <f>VLOOKUP($B111,'Form Responses 1'!$B$2:$U$771,20,FALSE)</f>
        <v>28</v>
      </c>
      <c r="X111" s="16">
        <f>COUNTIF('Form Responses 1'!$B$2:$B$763,$B111)</f>
        <v>1</v>
      </c>
      <c r="Y111" s="16" t="str">
        <f t="shared" si="0"/>
        <v>SAMA</v>
      </c>
      <c r="Z111" s="16" t="str">
        <f t="shared" si="1"/>
        <v>SAMA</v>
      </c>
      <c r="AA111" s="16" t="str">
        <f t="shared" si="2"/>
        <v>SAMA</v>
      </c>
    </row>
    <row r="112" spans="1:27" ht="15" x14ac:dyDescent="0.25">
      <c r="A112" s="13" t="s">
        <v>259</v>
      </c>
      <c r="B112" s="14">
        <v>20534039</v>
      </c>
      <c r="C112" s="13" t="s">
        <v>22</v>
      </c>
      <c r="D112" s="13" t="s">
        <v>400</v>
      </c>
      <c r="E112" s="13" t="s">
        <v>458</v>
      </c>
      <c r="F112" s="13" t="s">
        <v>428</v>
      </c>
      <c r="G112" s="15">
        <v>168</v>
      </c>
      <c r="I112" s="9">
        <f>VLOOKUP($B112,'Form Responses 1'!$B$2:$S$771,6,FALSE)</f>
        <v>168</v>
      </c>
      <c r="J112" s="9">
        <f>VLOOKUP($B112,'Form Responses 1'!$B$2:$S$771,7,FALSE)</f>
        <v>76</v>
      </c>
      <c r="K112" s="9">
        <f>VLOOKUP($B112,'Form Responses 1'!$B$2:$S$771,8,FALSE)</f>
        <v>94</v>
      </c>
      <c r="L112" s="10">
        <f>VLOOKUP($B112,'Form Responses 1'!$B$2:$S$771,9,FALSE)</f>
        <v>167</v>
      </c>
      <c r="M112" s="10">
        <f>VLOOKUP($B112,'Form Responses 1'!$B$2:$S$771,10,FALSE)</f>
        <v>28</v>
      </c>
      <c r="N112" s="10">
        <f>VLOOKUP($B112,'Form Responses 1'!$B$2:$S$771,11,FALSE)</f>
        <v>139</v>
      </c>
      <c r="O112" s="10">
        <f>VLOOKUP($B112,'Form Responses 1'!$B$2:$S$771,12,FALSE)</f>
        <v>0</v>
      </c>
      <c r="P112" s="11">
        <f>VLOOKUP($B112,'Form Responses 1'!$B$2:$S$771,13,FALSE)</f>
        <v>1</v>
      </c>
      <c r="Q112" s="11">
        <f>VLOOKUP($B112,'Form Responses 1'!$B$2:$S$771,14,FALSE)</f>
        <v>0</v>
      </c>
      <c r="R112" s="11">
        <f>VLOOKUP($B112,'Form Responses 1'!$B$2:$S$771,15,FALSE)</f>
        <v>1</v>
      </c>
      <c r="S112" s="11">
        <f>VLOOKUP($B112,'Form Responses 1'!$B$2:$S$771,16,FALSE)</f>
        <v>0</v>
      </c>
      <c r="T112" s="1">
        <f>VLOOKUP($B112,'Form Responses 1'!$B$2:$S$771,17,FALSE)</f>
        <v>0</v>
      </c>
      <c r="U112" s="1" t="str">
        <f>VLOOKUP($B112,'Form Responses 1'!$B$2:$S$771,18,FALSE)</f>
        <v>lain-lain</v>
      </c>
      <c r="V112" s="1">
        <f>VLOOKUP($B112,'Form Responses 1'!$B$2:$U$771,19,FALSE)</f>
        <v>28</v>
      </c>
      <c r="W112" s="1">
        <f>VLOOKUP($B112,'Form Responses 1'!$B$2:$U$771,20,FALSE)</f>
        <v>26</v>
      </c>
      <c r="X112" s="16">
        <f>COUNTIF('Form Responses 1'!$B$2:$B$763,$B112)</f>
        <v>1</v>
      </c>
      <c r="Y112" s="16" t="str">
        <f t="shared" si="0"/>
        <v>SAMA</v>
      </c>
      <c r="Z112" s="16" t="str">
        <f t="shared" si="1"/>
        <v>SAMA</v>
      </c>
      <c r="AA112" s="16" t="str">
        <f t="shared" si="2"/>
        <v>SAMA</v>
      </c>
    </row>
    <row r="113" spans="1:27" ht="15" x14ac:dyDescent="0.25">
      <c r="A113" s="13" t="s">
        <v>203</v>
      </c>
      <c r="B113" s="14">
        <v>20534040</v>
      </c>
      <c r="C113" s="13" t="s">
        <v>22</v>
      </c>
      <c r="D113" s="13" t="s">
        <v>400</v>
      </c>
      <c r="E113" s="13" t="s">
        <v>458</v>
      </c>
      <c r="F113" s="13" t="s">
        <v>428</v>
      </c>
      <c r="G113" s="15">
        <v>147</v>
      </c>
      <c r="I113" s="9">
        <f>VLOOKUP($B113,'Form Responses 1'!$B$2:$S$771,6,FALSE)</f>
        <v>148</v>
      </c>
      <c r="J113" s="9">
        <f>VLOOKUP($B113,'Form Responses 1'!$B$2:$S$771,7,FALSE)</f>
        <v>69</v>
      </c>
      <c r="K113" s="9">
        <f>VLOOKUP($B113,'Form Responses 1'!$B$2:$S$771,8,FALSE)</f>
        <v>79</v>
      </c>
      <c r="L113" s="10">
        <f>VLOOKUP($B113,'Form Responses 1'!$B$2:$S$771,9,FALSE)</f>
        <v>140</v>
      </c>
      <c r="M113" s="10">
        <f>VLOOKUP($B113,'Form Responses 1'!$B$2:$S$771,10,FALSE)</f>
        <v>1</v>
      </c>
      <c r="N113" s="10">
        <f>VLOOKUP($B113,'Form Responses 1'!$B$2:$S$771,11,FALSE)</f>
        <v>137</v>
      </c>
      <c r="O113" s="10">
        <f>VLOOKUP($B113,'Form Responses 1'!$B$2:$S$771,12,FALSE)</f>
        <v>2</v>
      </c>
      <c r="P113" s="11">
        <f>VLOOKUP($B113,'Form Responses 1'!$B$2:$S$771,13,FALSE)</f>
        <v>8</v>
      </c>
      <c r="Q113" s="11">
        <f>VLOOKUP($B113,'Form Responses 1'!$B$2:$S$771,14,FALSE)</f>
        <v>0</v>
      </c>
      <c r="R113" s="11">
        <f>VLOOKUP($B113,'Form Responses 1'!$B$2:$S$771,15,FALSE)</f>
        <v>8</v>
      </c>
      <c r="S113" s="11">
        <f>VLOOKUP($B113,'Form Responses 1'!$B$2:$S$771,16,FALSE)</f>
        <v>0</v>
      </c>
      <c r="T113" s="1">
        <f>VLOOKUP($B113,'Form Responses 1'!$B$2:$S$771,17,FALSE)</f>
        <v>0</v>
      </c>
      <c r="U113" s="1">
        <f>VLOOKUP($B113,'Form Responses 1'!$B$2:$S$771,18,FALSE)</f>
        <v>0</v>
      </c>
      <c r="V113" s="1">
        <f>VLOOKUP($B113,'Form Responses 1'!$B$2:$U$771,19,FALSE)</f>
        <v>10</v>
      </c>
      <c r="W113" s="1">
        <f>VLOOKUP($B113,'Form Responses 1'!$B$2:$U$771,20,FALSE)</f>
        <v>6</v>
      </c>
      <c r="X113" s="16">
        <f>COUNTIF('Form Responses 1'!$B$2:$B$763,$B113)</f>
        <v>1</v>
      </c>
      <c r="Y113" s="16" t="str">
        <f t="shared" si="0"/>
        <v>SAMA</v>
      </c>
      <c r="Z113" s="16" t="str">
        <f t="shared" si="1"/>
        <v>SAMA</v>
      </c>
      <c r="AA113" s="16" t="str">
        <f t="shared" si="2"/>
        <v>SAMA</v>
      </c>
    </row>
    <row r="114" spans="1:27" ht="15" x14ac:dyDescent="0.25">
      <c r="A114" s="13" t="s">
        <v>459</v>
      </c>
      <c r="B114" s="14">
        <v>20534041</v>
      </c>
      <c r="C114" s="13" t="s">
        <v>22</v>
      </c>
      <c r="D114" s="13" t="s">
        <v>400</v>
      </c>
      <c r="E114" s="13" t="s">
        <v>458</v>
      </c>
      <c r="F114" s="13" t="s">
        <v>428</v>
      </c>
      <c r="G114" s="15">
        <v>162</v>
      </c>
      <c r="I114" s="9">
        <f>VLOOKUP($B114,'Form Responses 1'!$B$2:$S$771,6,FALSE)</f>
        <v>162</v>
      </c>
      <c r="J114" s="9">
        <f>VLOOKUP($B114,'Form Responses 1'!$B$2:$S$771,7,FALSE)</f>
        <v>84</v>
      </c>
      <c r="K114" s="9">
        <f>VLOOKUP($B114,'Form Responses 1'!$B$2:$S$771,8,FALSE)</f>
        <v>78</v>
      </c>
      <c r="L114" s="10">
        <f>VLOOKUP($B114,'Form Responses 1'!$B$2:$S$771,9,FALSE)</f>
        <v>93</v>
      </c>
      <c r="M114" s="10">
        <f>VLOOKUP($B114,'Form Responses 1'!$B$2:$S$771,10,FALSE)</f>
        <v>2</v>
      </c>
      <c r="N114" s="10">
        <f>VLOOKUP($B114,'Form Responses 1'!$B$2:$S$771,11,FALSE)</f>
        <v>89</v>
      </c>
      <c r="O114" s="10">
        <f>VLOOKUP($B114,'Form Responses 1'!$B$2:$S$771,12,FALSE)</f>
        <v>2</v>
      </c>
      <c r="P114" s="11">
        <f>VLOOKUP($B114,'Form Responses 1'!$B$2:$S$771,13,FALSE)</f>
        <v>69</v>
      </c>
      <c r="Q114" s="11">
        <f>VLOOKUP($B114,'Form Responses 1'!$B$2:$S$771,14,FALSE)</f>
        <v>4</v>
      </c>
      <c r="R114" s="11">
        <f>VLOOKUP($B114,'Form Responses 1'!$B$2:$S$771,15,FALSE)</f>
        <v>64</v>
      </c>
      <c r="S114" s="11">
        <f>VLOOKUP($B114,'Form Responses 1'!$B$2:$S$771,16,FALSE)</f>
        <v>1</v>
      </c>
      <c r="T114" s="1">
        <f>VLOOKUP($B114,'Form Responses 1'!$B$2:$S$771,17,FALSE)</f>
        <v>1</v>
      </c>
      <c r="U114" s="1" t="str">
        <f>VLOOKUP($B114,'Form Responses 1'!$B$2:$S$771,18,FALSE)</f>
        <v>Bayu Candra Subekti - Bekerja</v>
      </c>
      <c r="V114" s="1">
        <f>VLOOKUP($B114,'Form Responses 1'!$B$2:$U$771,19,FALSE)</f>
        <v>28</v>
      </c>
      <c r="W114" s="1">
        <f>VLOOKUP($B114,'Form Responses 1'!$B$2:$U$771,20,FALSE)</f>
        <v>28</v>
      </c>
      <c r="X114" s="16">
        <f>COUNTIF('Form Responses 1'!$B$2:$B$763,$B114)</f>
        <v>1</v>
      </c>
      <c r="Y114" s="16" t="str">
        <f t="shared" si="0"/>
        <v>SAMA</v>
      </c>
      <c r="Z114" s="16" t="str">
        <f t="shared" si="1"/>
        <v>SAMA</v>
      </c>
      <c r="AA114" s="16" t="str">
        <f t="shared" si="2"/>
        <v>SAMA</v>
      </c>
    </row>
    <row r="115" spans="1:27" ht="15" x14ac:dyDescent="0.25">
      <c r="A115" s="13" t="s">
        <v>145</v>
      </c>
      <c r="B115" s="14">
        <v>20534042</v>
      </c>
      <c r="C115" s="13" t="s">
        <v>22</v>
      </c>
      <c r="D115" s="13" t="s">
        <v>400</v>
      </c>
      <c r="E115" s="13" t="s">
        <v>458</v>
      </c>
      <c r="F115" s="13" t="s">
        <v>428</v>
      </c>
      <c r="G115" s="15">
        <v>180</v>
      </c>
      <c r="I115" s="9">
        <f>VLOOKUP($B115,'Form Responses 1'!$B$2:$S$771,6,FALSE)</f>
        <v>181</v>
      </c>
      <c r="J115" s="9">
        <f>VLOOKUP($B115,'Form Responses 1'!$B$2:$S$771,7,FALSE)</f>
        <v>80</v>
      </c>
      <c r="K115" s="9">
        <f>VLOOKUP($B115,'Form Responses 1'!$B$2:$S$771,8,FALSE)</f>
        <v>101</v>
      </c>
      <c r="L115" s="10">
        <f>VLOOKUP($B115,'Form Responses 1'!$B$2:$S$771,9,FALSE)</f>
        <v>171</v>
      </c>
      <c r="M115" s="10">
        <f>VLOOKUP($B115,'Form Responses 1'!$B$2:$S$771,10,FALSE)</f>
        <v>0</v>
      </c>
      <c r="N115" s="10">
        <f>VLOOKUP($B115,'Form Responses 1'!$B$2:$S$771,11,FALSE)</f>
        <v>171</v>
      </c>
      <c r="O115" s="10">
        <f>VLOOKUP($B115,'Form Responses 1'!$B$2:$S$771,12,FALSE)</f>
        <v>0</v>
      </c>
      <c r="P115" s="11">
        <f>VLOOKUP($B115,'Form Responses 1'!$B$2:$S$771,13,FALSE)</f>
        <v>10</v>
      </c>
      <c r="Q115" s="11">
        <f>VLOOKUP($B115,'Form Responses 1'!$B$2:$S$771,14,FALSE)</f>
        <v>0</v>
      </c>
      <c r="R115" s="11">
        <f>VLOOKUP($B115,'Form Responses 1'!$B$2:$S$771,15,FALSE)</f>
        <v>10</v>
      </c>
      <c r="S115" s="11">
        <f>VLOOKUP($B115,'Form Responses 1'!$B$2:$S$771,16,FALSE)</f>
        <v>0</v>
      </c>
      <c r="T115" s="1">
        <f>VLOOKUP($B115,'Form Responses 1'!$B$2:$S$771,17,FALSE)</f>
        <v>0</v>
      </c>
      <c r="U115" s="1">
        <f>VLOOKUP($B115,'Form Responses 1'!$B$2:$S$771,18,FALSE)</f>
        <v>0</v>
      </c>
      <c r="V115" s="1">
        <f>VLOOKUP($B115,'Form Responses 1'!$B$2:$U$771,19,FALSE)</f>
        <v>44</v>
      </c>
      <c r="W115" s="1">
        <f>VLOOKUP($B115,'Form Responses 1'!$B$2:$U$771,20,FALSE)</f>
        <v>44</v>
      </c>
      <c r="X115" s="16">
        <f>COUNTIF('Form Responses 1'!$B$2:$B$763,$B115)</f>
        <v>1</v>
      </c>
      <c r="Y115" s="16" t="str">
        <f t="shared" si="0"/>
        <v>SAMA</v>
      </c>
      <c r="Z115" s="16" t="str">
        <f t="shared" si="1"/>
        <v>SAMA</v>
      </c>
      <c r="AA115" s="16" t="str">
        <f t="shared" si="2"/>
        <v>SAMA</v>
      </c>
    </row>
    <row r="116" spans="1:27" ht="15" x14ac:dyDescent="0.25">
      <c r="A116" s="13" t="s">
        <v>31</v>
      </c>
      <c r="B116" s="14">
        <v>20549133</v>
      </c>
      <c r="C116" s="13" t="s">
        <v>22</v>
      </c>
      <c r="D116" s="13" t="s">
        <v>400</v>
      </c>
      <c r="E116" s="13" t="s">
        <v>460</v>
      </c>
      <c r="F116" s="13" t="s">
        <v>404</v>
      </c>
      <c r="G116" s="15">
        <v>775</v>
      </c>
      <c r="I116" s="9">
        <f>VLOOKUP($B116,'Form Responses 1'!$B$2:$S$771,6,FALSE)</f>
        <v>775</v>
      </c>
      <c r="J116" s="9">
        <f>VLOOKUP($B116,'Form Responses 1'!$B$2:$S$771,7,FALSE)</f>
        <v>375</v>
      </c>
      <c r="K116" s="9">
        <f>VLOOKUP($B116,'Form Responses 1'!$B$2:$S$771,8,FALSE)</f>
        <v>400</v>
      </c>
      <c r="L116" s="10">
        <f>VLOOKUP($B116,'Form Responses 1'!$B$2:$S$771,9,FALSE)</f>
        <v>691</v>
      </c>
      <c r="M116" s="10">
        <f>VLOOKUP($B116,'Form Responses 1'!$B$2:$S$771,10,FALSE)</f>
        <v>13</v>
      </c>
      <c r="N116" s="10">
        <f>VLOOKUP($B116,'Form Responses 1'!$B$2:$S$771,11,FALSE)</f>
        <v>678</v>
      </c>
      <c r="O116" s="10">
        <f>VLOOKUP($B116,'Form Responses 1'!$B$2:$S$771,12,FALSE)</f>
        <v>0</v>
      </c>
      <c r="P116" s="11">
        <f>VLOOKUP($B116,'Form Responses 1'!$B$2:$S$771,13,FALSE)</f>
        <v>84</v>
      </c>
      <c r="Q116" s="11">
        <f>VLOOKUP($B116,'Form Responses 1'!$B$2:$S$771,14,FALSE)</f>
        <v>0</v>
      </c>
      <c r="R116" s="11">
        <f>VLOOKUP($B116,'Form Responses 1'!$B$2:$S$771,15,FALSE)</f>
        <v>84</v>
      </c>
      <c r="S116" s="11">
        <f>VLOOKUP($B116,'Form Responses 1'!$B$2:$S$771,16,FALSE)</f>
        <v>0</v>
      </c>
      <c r="T116" s="1">
        <f>VLOOKUP($B116,'Form Responses 1'!$B$2:$S$771,17,FALSE)</f>
        <v>0</v>
      </c>
      <c r="U116" s="1">
        <f>VLOOKUP($B116,'Form Responses 1'!$B$2:$S$771,18,FALSE)</f>
        <v>0</v>
      </c>
      <c r="V116" s="1">
        <f>VLOOKUP($B116,'Form Responses 1'!$B$2:$U$771,19,FALSE)</f>
        <v>140</v>
      </c>
      <c r="W116" s="1">
        <f>VLOOKUP($B116,'Form Responses 1'!$B$2:$U$771,20,FALSE)</f>
        <v>140</v>
      </c>
      <c r="X116" s="16">
        <f>COUNTIF('Form Responses 1'!$B$2:$B$763,$B116)</f>
        <v>1</v>
      </c>
      <c r="Y116" s="16" t="str">
        <f t="shared" si="0"/>
        <v>SAMA</v>
      </c>
      <c r="Z116" s="16" t="str">
        <f t="shared" si="1"/>
        <v>SAMA</v>
      </c>
      <c r="AA116" s="16" t="str">
        <f t="shared" si="2"/>
        <v>SAMA</v>
      </c>
    </row>
    <row r="117" spans="1:27" ht="15" x14ac:dyDescent="0.25">
      <c r="A117" s="13" t="s">
        <v>315</v>
      </c>
      <c r="B117" s="14">
        <v>20534029</v>
      </c>
      <c r="C117" s="13" t="s">
        <v>22</v>
      </c>
      <c r="D117" s="13" t="s">
        <v>400</v>
      </c>
      <c r="E117" s="13" t="s">
        <v>461</v>
      </c>
      <c r="F117" s="13" t="s">
        <v>428</v>
      </c>
      <c r="G117" s="15">
        <v>121</v>
      </c>
      <c r="I117" s="9">
        <f>VLOOKUP($B117,'Form Responses 1'!$B$2:$S$771,6,FALSE)</f>
        <v>121</v>
      </c>
      <c r="J117" s="9">
        <f>VLOOKUP($B117,'Form Responses 1'!$B$2:$S$771,7,FALSE)</f>
        <v>65</v>
      </c>
      <c r="K117" s="9">
        <f>VLOOKUP($B117,'Form Responses 1'!$B$2:$S$771,8,FALSE)</f>
        <v>56</v>
      </c>
      <c r="L117" s="10">
        <f>VLOOKUP($B117,'Form Responses 1'!$B$2:$S$771,9,FALSE)</f>
        <v>109</v>
      </c>
      <c r="M117" s="10">
        <f>VLOOKUP($B117,'Form Responses 1'!$B$2:$S$771,10,FALSE)</f>
        <v>1</v>
      </c>
      <c r="N117" s="10">
        <f>VLOOKUP($B117,'Form Responses 1'!$B$2:$S$771,11,FALSE)</f>
        <v>108</v>
      </c>
      <c r="O117" s="10">
        <f>VLOOKUP($B117,'Form Responses 1'!$B$2:$S$771,12,FALSE)</f>
        <v>0</v>
      </c>
      <c r="P117" s="11">
        <f>VLOOKUP($B117,'Form Responses 1'!$B$2:$S$771,13,FALSE)</f>
        <v>12</v>
      </c>
      <c r="Q117" s="11">
        <f>VLOOKUP($B117,'Form Responses 1'!$B$2:$S$771,14,FALSE)</f>
        <v>0</v>
      </c>
      <c r="R117" s="11">
        <f>VLOOKUP($B117,'Form Responses 1'!$B$2:$S$771,15,FALSE)</f>
        <v>12</v>
      </c>
      <c r="S117" s="11">
        <f>VLOOKUP($B117,'Form Responses 1'!$B$2:$S$771,16,FALSE)</f>
        <v>0</v>
      </c>
      <c r="T117" s="1">
        <f>VLOOKUP($B117,'Form Responses 1'!$B$2:$S$771,17,FALSE)</f>
        <v>0</v>
      </c>
      <c r="U117" s="1">
        <f>VLOOKUP($B117,'Form Responses 1'!$B$2:$S$771,18,FALSE)</f>
        <v>0</v>
      </c>
      <c r="V117" s="1">
        <f>VLOOKUP($B117,'Form Responses 1'!$B$2:$U$771,19,FALSE)</f>
        <v>12</v>
      </c>
      <c r="W117" s="1">
        <f>VLOOKUP($B117,'Form Responses 1'!$B$2:$U$771,20,FALSE)</f>
        <v>0</v>
      </c>
      <c r="X117" s="16">
        <f>COUNTIF('Form Responses 1'!$B$2:$B$763,$B117)</f>
        <v>1</v>
      </c>
      <c r="Y117" s="16" t="str">
        <f t="shared" si="0"/>
        <v>SAMA</v>
      </c>
      <c r="Z117" s="16" t="str">
        <f t="shared" si="1"/>
        <v>SAMA</v>
      </c>
      <c r="AA117" s="16" t="str">
        <f t="shared" si="2"/>
        <v>SAMA</v>
      </c>
    </row>
    <row r="118" spans="1:27" ht="15" x14ac:dyDescent="0.25">
      <c r="A118" s="13" t="s">
        <v>462</v>
      </c>
      <c r="B118" s="14">
        <v>20534028</v>
      </c>
      <c r="C118" s="13" t="s">
        <v>22</v>
      </c>
      <c r="D118" s="13" t="s">
        <v>400</v>
      </c>
      <c r="E118" s="13" t="s">
        <v>461</v>
      </c>
      <c r="F118" s="13" t="s">
        <v>428</v>
      </c>
      <c r="G118" s="15">
        <v>152</v>
      </c>
      <c r="I118" s="9">
        <f>VLOOKUP($B118,'Form Responses 1'!$B$2:$S$771,6,FALSE)</f>
        <v>152</v>
      </c>
      <c r="J118" s="9">
        <f>VLOOKUP($B118,'Form Responses 1'!$B$2:$S$771,7,FALSE)</f>
        <v>78</v>
      </c>
      <c r="K118" s="9">
        <f>VLOOKUP($B118,'Form Responses 1'!$B$2:$S$771,8,FALSE)</f>
        <v>74</v>
      </c>
      <c r="L118" s="10">
        <f>VLOOKUP($B118,'Form Responses 1'!$B$2:$S$771,9,FALSE)</f>
        <v>142</v>
      </c>
      <c r="M118" s="10">
        <f>VLOOKUP($B118,'Form Responses 1'!$B$2:$S$771,10,FALSE)</f>
        <v>4</v>
      </c>
      <c r="N118" s="10">
        <f>VLOOKUP($B118,'Form Responses 1'!$B$2:$S$771,11,FALSE)</f>
        <v>132</v>
      </c>
      <c r="O118" s="10">
        <f>VLOOKUP($B118,'Form Responses 1'!$B$2:$S$771,12,FALSE)</f>
        <v>6</v>
      </c>
      <c r="P118" s="11">
        <f>VLOOKUP($B118,'Form Responses 1'!$B$2:$S$771,13,FALSE)</f>
        <v>10</v>
      </c>
      <c r="Q118" s="11">
        <f>VLOOKUP($B118,'Form Responses 1'!$B$2:$S$771,14,FALSE)</f>
        <v>0</v>
      </c>
      <c r="R118" s="11">
        <f>VLOOKUP($B118,'Form Responses 1'!$B$2:$S$771,15,FALSE)</f>
        <v>8</v>
      </c>
      <c r="S118" s="11">
        <f>VLOOKUP($B118,'Form Responses 1'!$B$2:$S$771,16,FALSE)</f>
        <v>2</v>
      </c>
      <c r="T118" s="1">
        <f>VLOOKUP($B118,'Form Responses 1'!$B$2:$S$771,17,FALSE)</f>
        <v>0</v>
      </c>
      <c r="U118" s="1" t="str">
        <f>VLOOKUP($B118,'Form Responses 1'!$B$2:$S$771,18,FALSE)</f>
        <v>-</v>
      </c>
      <c r="V118" s="1">
        <f>VLOOKUP($B118,'Form Responses 1'!$B$2:$U$771,19,FALSE)</f>
        <v>21</v>
      </c>
      <c r="W118" s="1">
        <f>VLOOKUP($B118,'Form Responses 1'!$B$2:$U$771,20,FALSE)</f>
        <v>21</v>
      </c>
      <c r="X118" s="16">
        <f>COUNTIF('Form Responses 1'!$B$2:$B$763,$B118)</f>
        <v>1</v>
      </c>
      <c r="Y118" s="16" t="str">
        <f t="shared" si="0"/>
        <v>SAMA</v>
      </c>
      <c r="Z118" s="16" t="str">
        <f t="shared" si="1"/>
        <v>SAMA</v>
      </c>
      <c r="AA118" s="16" t="str">
        <f t="shared" si="2"/>
        <v>SAMA</v>
      </c>
    </row>
    <row r="119" spans="1:27" ht="15" x14ac:dyDescent="0.25">
      <c r="A119" s="13" t="s">
        <v>312</v>
      </c>
      <c r="B119" s="14">
        <v>20534015</v>
      </c>
      <c r="C119" s="13" t="s">
        <v>22</v>
      </c>
      <c r="D119" s="13" t="s">
        <v>400</v>
      </c>
      <c r="E119" s="13" t="s">
        <v>461</v>
      </c>
      <c r="F119" s="13" t="s">
        <v>428</v>
      </c>
      <c r="G119" s="15">
        <v>159</v>
      </c>
      <c r="I119" s="9">
        <f>VLOOKUP($B119,'Form Responses 1'!$B$2:$S$771,6,FALSE)</f>
        <v>160</v>
      </c>
      <c r="J119" s="9">
        <f>VLOOKUP($B119,'Form Responses 1'!$B$2:$S$771,7,FALSE)</f>
        <v>74</v>
      </c>
      <c r="K119" s="9">
        <f>VLOOKUP($B119,'Form Responses 1'!$B$2:$S$771,8,FALSE)</f>
        <v>86</v>
      </c>
      <c r="L119" s="10">
        <f>VLOOKUP($B119,'Form Responses 1'!$B$2:$S$771,9,FALSE)</f>
        <v>155</v>
      </c>
      <c r="M119" s="10">
        <f>VLOOKUP($B119,'Form Responses 1'!$B$2:$S$771,10,FALSE)</f>
        <v>2</v>
      </c>
      <c r="N119" s="10">
        <f>VLOOKUP($B119,'Form Responses 1'!$B$2:$S$771,11,FALSE)</f>
        <v>153</v>
      </c>
      <c r="O119" s="10">
        <f>VLOOKUP($B119,'Form Responses 1'!$B$2:$S$771,12,FALSE)</f>
        <v>0</v>
      </c>
      <c r="P119" s="11">
        <f>VLOOKUP($B119,'Form Responses 1'!$B$2:$S$771,13,FALSE)</f>
        <v>5</v>
      </c>
      <c r="Q119" s="11">
        <f>VLOOKUP($B119,'Form Responses 1'!$B$2:$S$771,14,FALSE)</f>
        <v>1</v>
      </c>
      <c r="R119" s="11">
        <f>VLOOKUP($B119,'Form Responses 1'!$B$2:$S$771,15,FALSE)</f>
        <v>4</v>
      </c>
      <c r="S119" s="11">
        <f>VLOOKUP($B119,'Form Responses 1'!$B$2:$S$771,16,FALSE)</f>
        <v>0</v>
      </c>
      <c r="T119" s="1">
        <f>VLOOKUP($B119,'Form Responses 1'!$B$2:$S$771,17,FALSE)</f>
        <v>0</v>
      </c>
      <c r="U119" s="1">
        <f>VLOOKUP($B119,'Form Responses 1'!$B$2:$S$771,18,FALSE)</f>
        <v>0</v>
      </c>
      <c r="V119" s="1">
        <f>VLOOKUP($B119,'Form Responses 1'!$B$2:$U$771,19,FALSE)</f>
        <v>25</v>
      </c>
      <c r="W119" s="1">
        <f>VLOOKUP($B119,'Form Responses 1'!$B$2:$U$771,20,FALSE)</f>
        <v>25</v>
      </c>
      <c r="X119" s="16">
        <f>COUNTIF('Form Responses 1'!$B$2:$B$763,$B119)</f>
        <v>1</v>
      </c>
      <c r="Y119" s="16" t="str">
        <f t="shared" si="0"/>
        <v>SAMA</v>
      </c>
      <c r="Z119" s="16" t="str">
        <f t="shared" si="1"/>
        <v>SAMA</v>
      </c>
      <c r="AA119" s="16" t="str">
        <f t="shared" si="2"/>
        <v>SAMA</v>
      </c>
    </row>
    <row r="120" spans="1:27" ht="15" x14ac:dyDescent="0.25">
      <c r="A120" s="13" t="s">
        <v>139</v>
      </c>
      <c r="B120" s="14">
        <v>20534016</v>
      </c>
      <c r="C120" s="13" t="s">
        <v>22</v>
      </c>
      <c r="D120" s="13" t="s">
        <v>400</v>
      </c>
      <c r="E120" s="13" t="s">
        <v>461</v>
      </c>
      <c r="F120" s="13" t="s">
        <v>428</v>
      </c>
      <c r="G120" s="15">
        <v>130</v>
      </c>
      <c r="I120" s="9">
        <f>VLOOKUP($B120,'Form Responses 1'!$B$2:$S$771,6,FALSE)</f>
        <v>130</v>
      </c>
      <c r="J120" s="9">
        <f>VLOOKUP($B120,'Form Responses 1'!$B$2:$S$771,7,FALSE)</f>
        <v>66</v>
      </c>
      <c r="K120" s="9">
        <f>VLOOKUP($B120,'Form Responses 1'!$B$2:$S$771,8,FALSE)</f>
        <v>64</v>
      </c>
      <c r="L120" s="10">
        <f>VLOOKUP($B120,'Form Responses 1'!$B$2:$S$771,9,FALSE)</f>
        <v>124</v>
      </c>
      <c r="M120" s="10">
        <f>VLOOKUP($B120,'Form Responses 1'!$B$2:$S$771,10,FALSE)</f>
        <v>2</v>
      </c>
      <c r="N120" s="10">
        <f>VLOOKUP($B120,'Form Responses 1'!$B$2:$S$771,11,FALSE)</f>
        <v>118</v>
      </c>
      <c r="O120" s="10">
        <f>VLOOKUP($B120,'Form Responses 1'!$B$2:$S$771,12,FALSE)</f>
        <v>4</v>
      </c>
      <c r="P120" s="11">
        <f>VLOOKUP($B120,'Form Responses 1'!$B$2:$S$771,13,FALSE)</f>
        <v>6</v>
      </c>
      <c r="Q120" s="11">
        <f>VLOOKUP($B120,'Form Responses 1'!$B$2:$S$771,14,FALSE)</f>
        <v>1</v>
      </c>
      <c r="R120" s="11">
        <f>VLOOKUP($B120,'Form Responses 1'!$B$2:$S$771,15,FALSE)</f>
        <v>3</v>
      </c>
      <c r="S120" s="11">
        <f>VLOOKUP($B120,'Form Responses 1'!$B$2:$S$771,16,FALSE)</f>
        <v>2</v>
      </c>
      <c r="T120" s="1">
        <f>VLOOKUP($B120,'Form Responses 1'!$B$2:$S$771,17,FALSE)</f>
        <v>0</v>
      </c>
      <c r="U120" s="1">
        <f>VLOOKUP($B120,'Form Responses 1'!$B$2:$S$771,18,FALSE)</f>
        <v>0</v>
      </c>
      <c r="V120" s="1">
        <f>VLOOKUP($B120,'Form Responses 1'!$B$2:$U$771,19,FALSE)</f>
        <v>19</v>
      </c>
      <c r="W120" s="1">
        <f>VLOOKUP($B120,'Form Responses 1'!$B$2:$U$771,20,FALSE)</f>
        <v>18</v>
      </c>
      <c r="X120" s="16">
        <f>COUNTIF('Form Responses 1'!$B$2:$B$763,$B120)</f>
        <v>1</v>
      </c>
      <c r="Y120" s="16" t="str">
        <f t="shared" si="0"/>
        <v>SAMA</v>
      </c>
      <c r="Z120" s="16" t="str">
        <f t="shared" si="1"/>
        <v>SAMA</v>
      </c>
      <c r="AA120" s="16" t="str">
        <f t="shared" si="2"/>
        <v>SAMA</v>
      </c>
    </row>
    <row r="121" spans="1:27" ht="15" x14ac:dyDescent="0.25">
      <c r="A121" s="13" t="s">
        <v>251</v>
      </c>
      <c r="B121" s="14">
        <v>20534017</v>
      </c>
      <c r="C121" s="13" t="s">
        <v>22</v>
      </c>
      <c r="D121" s="13" t="s">
        <v>400</v>
      </c>
      <c r="E121" s="13" t="s">
        <v>461</v>
      </c>
      <c r="F121" s="13" t="s">
        <v>428</v>
      </c>
      <c r="G121" s="15">
        <v>147</v>
      </c>
      <c r="I121" s="9">
        <f>VLOOKUP($B121,'Form Responses 1'!$B$2:$S$771,6,FALSE)</f>
        <v>148</v>
      </c>
      <c r="J121" s="9">
        <f>VLOOKUP($B121,'Form Responses 1'!$B$2:$S$771,7,FALSE)</f>
        <v>79</v>
      </c>
      <c r="K121" s="9">
        <f>VLOOKUP($B121,'Form Responses 1'!$B$2:$S$771,8,FALSE)</f>
        <v>69</v>
      </c>
      <c r="L121" s="10">
        <f>VLOOKUP($B121,'Form Responses 1'!$B$2:$S$771,9,FALSE)</f>
        <v>138</v>
      </c>
      <c r="M121" s="10">
        <f>VLOOKUP($B121,'Form Responses 1'!$B$2:$S$771,10,FALSE)</f>
        <v>0</v>
      </c>
      <c r="N121" s="10">
        <f>VLOOKUP($B121,'Form Responses 1'!$B$2:$S$771,11,FALSE)</f>
        <v>137</v>
      </c>
      <c r="O121" s="10">
        <f>VLOOKUP($B121,'Form Responses 1'!$B$2:$S$771,12,FALSE)</f>
        <v>1</v>
      </c>
      <c r="P121" s="11">
        <f>VLOOKUP($B121,'Form Responses 1'!$B$2:$S$771,13,FALSE)</f>
        <v>10</v>
      </c>
      <c r="Q121" s="11">
        <f>VLOOKUP($B121,'Form Responses 1'!$B$2:$S$771,14,FALSE)</f>
        <v>0</v>
      </c>
      <c r="R121" s="11">
        <f>VLOOKUP($B121,'Form Responses 1'!$B$2:$S$771,15,FALSE)</f>
        <v>8</v>
      </c>
      <c r="S121" s="11">
        <f>VLOOKUP($B121,'Form Responses 1'!$B$2:$S$771,16,FALSE)</f>
        <v>2</v>
      </c>
      <c r="T121" s="1">
        <f>VLOOKUP($B121,'Form Responses 1'!$B$2:$S$771,17,FALSE)</f>
        <v>1</v>
      </c>
      <c r="U121" s="1" t="str">
        <f>VLOOKUP($B121,'Form Responses 1'!$B$2:$S$771,18,FALSE)</f>
        <v>tidak mau sekolah</v>
      </c>
      <c r="V121" s="1">
        <f>VLOOKUP($B121,'Form Responses 1'!$B$2:$U$771,19,FALSE)</f>
        <v>21</v>
      </c>
      <c r="W121" s="1">
        <f>VLOOKUP($B121,'Form Responses 1'!$B$2:$U$771,20,FALSE)</f>
        <v>15</v>
      </c>
      <c r="X121" s="16">
        <f>COUNTIF('Form Responses 1'!$B$2:$B$763,$B121)</f>
        <v>1</v>
      </c>
      <c r="Y121" s="16" t="str">
        <f t="shared" si="0"/>
        <v>SAMA</v>
      </c>
      <c r="Z121" s="16" t="str">
        <f t="shared" si="1"/>
        <v>SAMA</v>
      </c>
      <c r="AA121" s="16" t="str">
        <f t="shared" si="2"/>
        <v>SAMA</v>
      </c>
    </row>
    <row r="122" spans="1:27" ht="15" x14ac:dyDescent="0.25">
      <c r="A122" s="13" t="s">
        <v>253</v>
      </c>
      <c r="B122" s="14">
        <v>20534018</v>
      </c>
      <c r="C122" s="13" t="s">
        <v>22</v>
      </c>
      <c r="D122" s="13" t="s">
        <v>400</v>
      </c>
      <c r="E122" s="13" t="s">
        <v>463</v>
      </c>
      <c r="F122" s="13" t="s">
        <v>407</v>
      </c>
      <c r="G122" s="15">
        <v>272</v>
      </c>
      <c r="I122" s="9">
        <f>VLOOKUP($B122,'Form Responses 1'!$B$2:$S$771,6,FALSE)</f>
        <v>272</v>
      </c>
      <c r="J122" s="9">
        <f>VLOOKUP($B122,'Form Responses 1'!$B$2:$S$771,7,FALSE)</f>
        <v>148</v>
      </c>
      <c r="K122" s="9">
        <f>VLOOKUP($B122,'Form Responses 1'!$B$2:$S$771,8,FALSE)</f>
        <v>124</v>
      </c>
      <c r="L122" s="10">
        <f>VLOOKUP($B122,'Form Responses 1'!$B$2:$S$771,9,FALSE)</f>
        <v>238</v>
      </c>
      <c r="M122" s="10">
        <f>VLOOKUP($B122,'Form Responses 1'!$B$2:$S$771,10,FALSE)</f>
        <v>2</v>
      </c>
      <c r="N122" s="10">
        <f>VLOOKUP($B122,'Form Responses 1'!$B$2:$S$771,11,FALSE)</f>
        <v>233</v>
      </c>
      <c r="O122" s="10">
        <f>VLOOKUP($B122,'Form Responses 1'!$B$2:$S$771,12,FALSE)</f>
        <v>3</v>
      </c>
      <c r="P122" s="11">
        <f>VLOOKUP($B122,'Form Responses 1'!$B$2:$S$771,13,FALSE)</f>
        <v>34</v>
      </c>
      <c r="Q122" s="11">
        <f>VLOOKUP($B122,'Form Responses 1'!$B$2:$S$771,14,FALSE)</f>
        <v>0</v>
      </c>
      <c r="R122" s="11">
        <f>VLOOKUP($B122,'Form Responses 1'!$B$2:$S$771,15,FALSE)</f>
        <v>34</v>
      </c>
      <c r="S122" s="11">
        <f>VLOOKUP($B122,'Form Responses 1'!$B$2:$S$771,16,FALSE)</f>
        <v>0</v>
      </c>
      <c r="T122" s="1">
        <f>VLOOKUP($B122,'Form Responses 1'!$B$2:$S$771,17,FALSE)</f>
        <v>0</v>
      </c>
      <c r="U122" s="1">
        <f>VLOOKUP($B122,'Form Responses 1'!$B$2:$S$771,18,FALSE)</f>
        <v>0</v>
      </c>
      <c r="V122" s="1">
        <f>VLOOKUP($B122,'Form Responses 1'!$B$2:$U$771,19,FALSE)</f>
        <v>56</v>
      </c>
      <c r="W122" s="1">
        <f>VLOOKUP($B122,'Form Responses 1'!$B$2:$U$771,20,FALSE)</f>
        <v>56</v>
      </c>
      <c r="X122" s="16">
        <f>COUNTIF('Form Responses 1'!$B$2:$B$763,$B122)</f>
        <v>1</v>
      </c>
      <c r="Y122" s="16" t="str">
        <f t="shared" si="0"/>
        <v>SAMA</v>
      </c>
      <c r="Z122" s="16" t="str">
        <f t="shared" si="1"/>
        <v>SAMA</v>
      </c>
      <c r="AA122" s="16" t="str">
        <f t="shared" si="2"/>
        <v>SAMA</v>
      </c>
    </row>
    <row r="123" spans="1:27" ht="15" x14ac:dyDescent="0.25">
      <c r="A123" s="13" t="s">
        <v>301</v>
      </c>
      <c r="B123" s="14">
        <v>20534019</v>
      </c>
      <c r="C123" s="13" t="s">
        <v>22</v>
      </c>
      <c r="D123" s="13" t="s">
        <v>400</v>
      </c>
      <c r="E123" s="13" t="s">
        <v>463</v>
      </c>
      <c r="F123" s="13" t="s">
        <v>407</v>
      </c>
      <c r="G123" s="15">
        <v>332</v>
      </c>
      <c r="I123" s="9">
        <f>VLOOKUP($B123,'Form Responses 1'!$B$2:$S$771,6,FALSE)</f>
        <v>331</v>
      </c>
      <c r="J123" s="9">
        <f>VLOOKUP($B123,'Form Responses 1'!$B$2:$S$771,7,FALSE)</f>
        <v>163</v>
      </c>
      <c r="K123" s="9">
        <f>VLOOKUP($B123,'Form Responses 1'!$B$2:$S$771,8,FALSE)</f>
        <v>168</v>
      </c>
      <c r="L123" s="10">
        <f>VLOOKUP($B123,'Form Responses 1'!$B$2:$S$771,9,FALSE)</f>
        <v>284</v>
      </c>
      <c r="M123" s="10">
        <f>VLOOKUP($B123,'Form Responses 1'!$B$2:$S$771,10,FALSE)</f>
        <v>5</v>
      </c>
      <c r="N123" s="10">
        <f>VLOOKUP($B123,'Form Responses 1'!$B$2:$S$771,11,FALSE)</f>
        <v>256</v>
      </c>
      <c r="O123" s="10">
        <f>VLOOKUP($B123,'Form Responses 1'!$B$2:$S$771,12,FALSE)</f>
        <v>23</v>
      </c>
      <c r="P123" s="11">
        <f>VLOOKUP($B123,'Form Responses 1'!$B$2:$S$771,13,FALSE)</f>
        <v>47</v>
      </c>
      <c r="Q123" s="11">
        <f>VLOOKUP($B123,'Form Responses 1'!$B$2:$S$771,14,FALSE)</f>
        <v>0</v>
      </c>
      <c r="R123" s="11">
        <f>VLOOKUP($B123,'Form Responses 1'!$B$2:$S$771,15,FALSE)</f>
        <v>38</v>
      </c>
      <c r="S123" s="11">
        <f>VLOOKUP($B123,'Form Responses 1'!$B$2:$S$771,16,FALSE)</f>
        <v>9</v>
      </c>
      <c r="T123" s="1">
        <f>VLOOKUP($B123,'Form Responses 1'!$B$2:$S$771,17,FALSE)</f>
        <v>0</v>
      </c>
      <c r="U123" s="1">
        <f>VLOOKUP($B123,'Form Responses 1'!$B$2:$S$771,18,FALSE)</f>
        <v>0</v>
      </c>
      <c r="V123" s="1">
        <f>VLOOKUP($B123,'Form Responses 1'!$B$2:$U$771,19,FALSE)</f>
        <v>55</v>
      </c>
      <c r="W123" s="1">
        <f>VLOOKUP($B123,'Form Responses 1'!$B$2:$U$771,20,FALSE)</f>
        <v>55</v>
      </c>
      <c r="X123" s="16">
        <f>COUNTIF('Form Responses 1'!$B$2:$B$763,$B123)</f>
        <v>1</v>
      </c>
      <c r="Y123" s="16" t="str">
        <f t="shared" si="0"/>
        <v>SAMA</v>
      </c>
      <c r="Z123" s="16" t="str">
        <f t="shared" si="1"/>
        <v>SAMA</v>
      </c>
      <c r="AA123" s="16" t="str">
        <f t="shared" si="2"/>
        <v>SAMA</v>
      </c>
    </row>
    <row r="124" spans="1:27" ht="15" x14ac:dyDescent="0.25">
      <c r="A124" s="13" t="s">
        <v>331</v>
      </c>
      <c r="B124" s="14">
        <v>20534020</v>
      </c>
      <c r="C124" s="13" t="s">
        <v>22</v>
      </c>
      <c r="D124" s="13" t="s">
        <v>400</v>
      </c>
      <c r="E124" s="13" t="s">
        <v>463</v>
      </c>
      <c r="F124" s="13" t="s">
        <v>407</v>
      </c>
      <c r="G124" s="15">
        <v>343</v>
      </c>
      <c r="I124" s="9">
        <f>VLOOKUP($B124,'Form Responses 1'!$B$2:$S$771,6,FALSE)</f>
        <v>350</v>
      </c>
      <c r="J124" s="9">
        <f>VLOOKUP($B124,'Form Responses 1'!$B$2:$S$771,7,FALSE)</f>
        <v>183</v>
      </c>
      <c r="K124" s="9">
        <f>VLOOKUP($B124,'Form Responses 1'!$B$2:$S$771,8,FALSE)</f>
        <v>167</v>
      </c>
      <c r="L124" s="10">
        <f>VLOOKUP($B124,'Form Responses 1'!$B$2:$S$771,9,FALSE)</f>
        <v>350</v>
      </c>
      <c r="M124" s="10">
        <f>VLOOKUP($B124,'Form Responses 1'!$B$2:$S$771,10,FALSE)</f>
        <v>1</v>
      </c>
      <c r="N124" s="10">
        <f>VLOOKUP($B124,'Form Responses 1'!$B$2:$S$771,11,FALSE)</f>
        <v>346</v>
      </c>
      <c r="O124" s="10">
        <f>VLOOKUP($B124,'Form Responses 1'!$B$2:$S$771,12,FALSE)</f>
        <v>3</v>
      </c>
      <c r="P124" s="11">
        <f>VLOOKUP($B124,'Form Responses 1'!$B$2:$S$771,13,FALSE)</f>
        <v>0</v>
      </c>
      <c r="Q124" s="11">
        <f>VLOOKUP($B124,'Form Responses 1'!$B$2:$S$771,14,FALSE)</f>
        <v>0</v>
      </c>
      <c r="R124" s="11">
        <f>VLOOKUP($B124,'Form Responses 1'!$B$2:$S$771,15,FALSE)</f>
        <v>0</v>
      </c>
      <c r="S124" s="11">
        <f>VLOOKUP($B124,'Form Responses 1'!$B$2:$S$771,16,FALSE)</f>
        <v>0</v>
      </c>
      <c r="T124" s="1">
        <f>VLOOKUP($B124,'Form Responses 1'!$B$2:$S$771,17,FALSE)</f>
        <v>0</v>
      </c>
      <c r="U124" s="1">
        <f>VLOOKUP($B124,'Form Responses 1'!$B$2:$S$771,18,FALSE)</f>
        <v>0</v>
      </c>
      <c r="V124" s="1">
        <f>VLOOKUP($B124,'Form Responses 1'!$B$2:$U$771,19,FALSE)</f>
        <v>56</v>
      </c>
      <c r="W124" s="1">
        <f>VLOOKUP($B124,'Form Responses 1'!$B$2:$U$771,20,FALSE)</f>
        <v>54</v>
      </c>
      <c r="X124" s="16">
        <f>COUNTIF('Form Responses 1'!$B$2:$B$763,$B124)</f>
        <v>1</v>
      </c>
      <c r="Y124" s="16" t="str">
        <f t="shared" si="0"/>
        <v>SAMA</v>
      </c>
      <c r="Z124" s="16" t="str">
        <f t="shared" si="1"/>
        <v>SAMA</v>
      </c>
      <c r="AA124" s="16" t="str">
        <f t="shared" si="2"/>
        <v>SAMA</v>
      </c>
    </row>
    <row r="125" spans="1:27" ht="15" x14ac:dyDescent="0.25">
      <c r="A125" s="13" t="s">
        <v>173</v>
      </c>
      <c r="B125" s="14">
        <v>20534021</v>
      </c>
      <c r="C125" s="13" t="s">
        <v>22</v>
      </c>
      <c r="D125" s="13" t="s">
        <v>400</v>
      </c>
      <c r="E125" s="13" t="s">
        <v>464</v>
      </c>
      <c r="F125" s="13" t="s">
        <v>416</v>
      </c>
      <c r="G125" s="15">
        <v>128</v>
      </c>
      <c r="I125" s="9">
        <f>VLOOKUP($B125,'Form Responses 1'!$B$2:$S$771,6,FALSE)</f>
        <v>127</v>
      </c>
      <c r="J125" s="9">
        <f>VLOOKUP($B125,'Form Responses 1'!$B$2:$S$771,7,FALSE)</f>
        <v>64</v>
      </c>
      <c r="K125" s="9">
        <f>VLOOKUP($B125,'Form Responses 1'!$B$2:$S$771,8,FALSE)</f>
        <v>63</v>
      </c>
      <c r="L125" s="10">
        <f>VLOOKUP($B125,'Form Responses 1'!$B$2:$S$771,9,FALSE)</f>
        <v>97</v>
      </c>
      <c r="M125" s="10">
        <f>VLOOKUP($B125,'Form Responses 1'!$B$2:$S$771,10,FALSE)</f>
        <v>1</v>
      </c>
      <c r="N125" s="10">
        <f>VLOOKUP($B125,'Form Responses 1'!$B$2:$S$771,11,FALSE)</f>
        <v>95</v>
      </c>
      <c r="O125" s="10">
        <f>VLOOKUP($B125,'Form Responses 1'!$B$2:$S$771,12,FALSE)</f>
        <v>1</v>
      </c>
      <c r="P125" s="11">
        <f>VLOOKUP($B125,'Form Responses 1'!$B$2:$S$771,13,FALSE)</f>
        <v>30</v>
      </c>
      <c r="Q125" s="11">
        <f>VLOOKUP($B125,'Form Responses 1'!$B$2:$S$771,14,FALSE)</f>
        <v>2</v>
      </c>
      <c r="R125" s="11">
        <f>VLOOKUP($B125,'Form Responses 1'!$B$2:$S$771,15,FALSE)</f>
        <v>28</v>
      </c>
      <c r="S125" s="11">
        <f>VLOOKUP($B125,'Form Responses 1'!$B$2:$S$771,16,FALSE)</f>
        <v>0</v>
      </c>
      <c r="T125" s="1">
        <f>VLOOKUP($B125,'Form Responses 1'!$B$2:$S$771,17,FALSE)</f>
        <v>0</v>
      </c>
      <c r="U125" s="1">
        <f>VLOOKUP($B125,'Form Responses 1'!$B$2:$S$771,18,FALSE)</f>
        <v>0</v>
      </c>
      <c r="V125" s="1">
        <f>VLOOKUP($B125,'Form Responses 1'!$B$2:$U$771,19,FALSE)</f>
        <v>28</v>
      </c>
      <c r="W125" s="1">
        <f>VLOOKUP($B125,'Form Responses 1'!$B$2:$U$771,20,FALSE)</f>
        <v>28</v>
      </c>
      <c r="X125" s="16">
        <f>COUNTIF('Form Responses 1'!$B$2:$B$763,$B125)</f>
        <v>1</v>
      </c>
      <c r="Y125" s="16" t="str">
        <f t="shared" si="0"/>
        <v>SAMA</v>
      </c>
      <c r="Z125" s="16" t="str">
        <f t="shared" si="1"/>
        <v>SAMA</v>
      </c>
      <c r="AA125" s="16" t="str">
        <f t="shared" si="2"/>
        <v>SAMA</v>
      </c>
    </row>
    <row r="126" spans="1:27" ht="15" x14ac:dyDescent="0.25">
      <c r="A126" s="13" t="s">
        <v>465</v>
      </c>
      <c r="B126" s="14">
        <v>20534022</v>
      </c>
      <c r="C126" s="13" t="s">
        <v>22</v>
      </c>
      <c r="D126" s="13" t="s">
        <v>400</v>
      </c>
      <c r="E126" s="13" t="s">
        <v>466</v>
      </c>
      <c r="F126" s="13" t="s">
        <v>402</v>
      </c>
      <c r="G126" s="15">
        <v>453</v>
      </c>
      <c r="I126" s="9">
        <f>VLOOKUP($B126,'Form Responses 1'!$B$2:$S$771,6,FALSE)</f>
        <v>453</v>
      </c>
      <c r="J126" s="9">
        <f>VLOOKUP($B126,'Form Responses 1'!$B$2:$S$771,7,FALSE)</f>
        <v>229</v>
      </c>
      <c r="K126" s="9">
        <f>VLOOKUP($B126,'Form Responses 1'!$B$2:$S$771,8,FALSE)</f>
        <v>224</v>
      </c>
      <c r="L126" s="10">
        <f>VLOOKUP($B126,'Form Responses 1'!$B$2:$S$771,9,FALSE)</f>
        <v>337</v>
      </c>
      <c r="M126" s="10">
        <f>VLOOKUP($B126,'Form Responses 1'!$B$2:$S$771,10,FALSE)</f>
        <v>2</v>
      </c>
      <c r="N126" s="10">
        <f>VLOOKUP($B126,'Form Responses 1'!$B$2:$S$771,11,FALSE)</f>
        <v>332</v>
      </c>
      <c r="O126" s="10">
        <f>VLOOKUP($B126,'Form Responses 1'!$B$2:$S$771,12,FALSE)</f>
        <v>3</v>
      </c>
      <c r="P126" s="11">
        <f>VLOOKUP($B126,'Form Responses 1'!$B$2:$S$771,13,FALSE)</f>
        <v>116</v>
      </c>
      <c r="Q126" s="11">
        <f>VLOOKUP($B126,'Form Responses 1'!$B$2:$S$771,14,FALSE)</f>
        <v>0</v>
      </c>
      <c r="R126" s="11">
        <f>VLOOKUP($B126,'Form Responses 1'!$B$2:$S$771,15,FALSE)</f>
        <v>116</v>
      </c>
      <c r="S126" s="11">
        <f>VLOOKUP($B126,'Form Responses 1'!$B$2:$S$771,16,FALSE)</f>
        <v>0</v>
      </c>
      <c r="T126" s="1">
        <f>VLOOKUP($B126,'Form Responses 1'!$B$2:$S$771,17,FALSE)</f>
        <v>0</v>
      </c>
      <c r="U126" s="1">
        <f>VLOOKUP($B126,'Form Responses 1'!$B$2:$S$771,18,FALSE)</f>
        <v>0</v>
      </c>
      <c r="V126" s="1">
        <f>VLOOKUP($B126,'Form Responses 1'!$B$2:$U$771,19,FALSE)</f>
        <v>56</v>
      </c>
      <c r="W126" s="1">
        <f>VLOOKUP($B126,'Form Responses 1'!$B$2:$U$771,20,FALSE)</f>
        <v>56</v>
      </c>
      <c r="X126" s="16">
        <f>COUNTIF('Form Responses 1'!$B$2:$B$763,$B126)</f>
        <v>1</v>
      </c>
      <c r="Y126" s="16" t="str">
        <f t="shared" si="0"/>
        <v>SAMA</v>
      </c>
      <c r="Z126" s="16" t="str">
        <f t="shared" si="1"/>
        <v>SAMA</v>
      </c>
      <c r="AA126" s="16" t="str">
        <f t="shared" si="2"/>
        <v>SAMA</v>
      </c>
    </row>
    <row r="127" spans="1:27" ht="15" x14ac:dyDescent="0.25">
      <c r="A127" s="13" t="s">
        <v>48</v>
      </c>
      <c r="B127" s="14">
        <v>20534023</v>
      </c>
      <c r="C127" s="13" t="s">
        <v>22</v>
      </c>
      <c r="D127" s="13" t="s">
        <v>400</v>
      </c>
      <c r="E127" s="13" t="s">
        <v>466</v>
      </c>
      <c r="F127" s="13" t="s">
        <v>402</v>
      </c>
      <c r="G127" s="15">
        <v>160</v>
      </c>
      <c r="I127" s="9">
        <f>VLOOKUP($B127,'Form Responses 1'!$B$2:$S$771,6,FALSE)</f>
        <v>160</v>
      </c>
      <c r="J127" s="9">
        <f>VLOOKUP($B127,'Form Responses 1'!$B$2:$S$771,7,FALSE)</f>
        <v>76</v>
      </c>
      <c r="K127" s="9">
        <f>VLOOKUP($B127,'Form Responses 1'!$B$2:$S$771,8,FALSE)</f>
        <v>84</v>
      </c>
      <c r="L127" s="10">
        <f>VLOOKUP($B127,'Form Responses 1'!$B$2:$S$771,9,FALSE)</f>
        <v>125</v>
      </c>
      <c r="M127" s="10">
        <f>VLOOKUP($B127,'Form Responses 1'!$B$2:$S$771,10,FALSE)</f>
        <v>9</v>
      </c>
      <c r="N127" s="10">
        <f>VLOOKUP($B127,'Form Responses 1'!$B$2:$S$771,11,FALSE)</f>
        <v>116</v>
      </c>
      <c r="O127" s="10">
        <f>VLOOKUP($B127,'Form Responses 1'!$B$2:$S$771,12,FALSE)</f>
        <v>0</v>
      </c>
      <c r="P127" s="11">
        <f>VLOOKUP($B127,'Form Responses 1'!$B$2:$S$771,13,FALSE)</f>
        <v>35</v>
      </c>
      <c r="Q127" s="11">
        <f>VLOOKUP($B127,'Form Responses 1'!$B$2:$S$771,14,FALSE)</f>
        <v>1</v>
      </c>
      <c r="R127" s="11">
        <f>VLOOKUP($B127,'Form Responses 1'!$B$2:$S$771,15,FALSE)</f>
        <v>34</v>
      </c>
      <c r="S127" s="11">
        <f>VLOOKUP($B127,'Form Responses 1'!$B$2:$S$771,16,FALSE)</f>
        <v>0</v>
      </c>
      <c r="T127" s="1">
        <f>VLOOKUP($B127,'Form Responses 1'!$B$2:$S$771,17,FALSE)</f>
        <v>0</v>
      </c>
      <c r="U127" s="1">
        <f>VLOOKUP($B127,'Form Responses 1'!$B$2:$S$771,18,FALSE)</f>
        <v>0</v>
      </c>
      <c r="V127" s="1">
        <f>VLOOKUP($B127,'Form Responses 1'!$B$2:$U$771,19,FALSE)</f>
        <v>28</v>
      </c>
      <c r="W127" s="1">
        <f>VLOOKUP($B127,'Form Responses 1'!$B$2:$U$771,20,FALSE)</f>
        <v>28</v>
      </c>
      <c r="X127" s="16">
        <f>COUNTIF('Form Responses 1'!$B$2:$B$763,$B127)</f>
        <v>1</v>
      </c>
      <c r="Y127" s="16" t="str">
        <f t="shared" si="0"/>
        <v>SAMA</v>
      </c>
      <c r="Z127" s="16" t="str">
        <f t="shared" si="1"/>
        <v>SAMA</v>
      </c>
      <c r="AA127" s="16" t="str">
        <f t="shared" si="2"/>
        <v>SAMA</v>
      </c>
    </row>
    <row r="128" spans="1:27" ht="15" x14ac:dyDescent="0.25">
      <c r="A128" s="13" t="s">
        <v>46</v>
      </c>
      <c r="B128" s="14">
        <v>20534024</v>
      </c>
      <c r="C128" s="13" t="s">
        <v>22</v>
      </c>
      <c r="D128" s="13" t="s">
        <v>400</v>
      </c>
      <c r="E128" s="13" t="s">
        <v>466</v>
      </c>
      <c r="F128" s="13" t="s">
        <v>402</v>
      </c>
      <c r="G128" s="15">
        <v>448</v>
      </c>
      <c r="I128" s="9">
        <f>VLOOKUP($B128,'Form Responses 1'!$B$2:$S$771,6,FALSE)</f>
        <v>448</v>
      </c>
      <c r="J128" s="9">
        <f>VLOOKUP($B128,'Form Responses 1'!$B$2:$S$771,7,FALSE)</f>
        <v>237</v>
      </c>
      <c r="K128" s="9">
        <f>VLOOKUP($B128,'Form Responses 1'!$B$2:$S$771,8,FALSE)</f>
        <v>211</v>
      </c>
      <c r="L128" s="10">
        <f>VLOOKUP($B128,'Form Responses 1'!$B$2:$S$771,9,FALSE)</f>
        <v>442</v>
      </c>
      <c r="M128" s="10">
        <f>VLOOKUP($B128,'Form Responses 1'!$B$2:$S$771,10,FALSE)</f>
        <v>2</v>
      </c>
      <c r="N128" s="10">
        <f>VLOOKUP($B128,'Form Responses 1'!$B$2:$S$771,11,FALSE)</f>
        <v>434</v>
      </c>
      <c r="O128" s="10">
        <f>VLOOKUP($B128,'Form Responses 1'!$B$2:$S$771,12,FALSE)</f>
        <v>6</v>
      </c>
      <c r="P128" s="11">
        <f>VLOOKUP($B128,'Form Responses 1'!$B$2:$S$771,13,FALSE)</f>
        <v>6</v>
      </c>
      <c r="Q128" s="11">
        <f>VLOOKUP($B128,'Form Responses 1'!$B$2:$S$771,14,FALSE)</f>
        <v>1</v>
      </c>
      <c r="R128" s="11">
        <f>VLOOKUP($B128,'Form Responses 1'!$B$2:$S$771,15,FALSE)</f>
        <v>5</v>
      </c>
      <c r="S128" s="11">
        <f>VLOOKUP($B128,'Form Responses 1'!$B$2:$S$771,16,FALSE)</f>
        <v>0</v>
      </c>
      <c r="T128" s="1">
        <f>VLOOKUP($B128,'Form Responses 1'!$B$2:$S$771,17,FALSE)</f>
        <v>0</v>
      </c>
      <c r="U128" s="1">
        <f>VLOOKUP($B128,'Form Responses 1'!$B$2:$S$771,18,FALSE)</f>
        <v>0</v>
      </c>
      <c r="V128" s="1">
        <f>VLOOKUP($B128,'Form Responses 1'!$B$2:$U$771,19,FALSE)</f>
        <v>83</v>
      </c>
      <c r="W128" s="1">
        <f>VLOOKUP($B128,'Form Responses 1'!$B$2:$U$771,20,FALSE)</f>
        <v>81</v>
      </c>
      <c r="X128" s="16">
        <f>COUNTIF('Form Responses 1'!$B$2:$B$763,$B128)</f>
        <v>1</v>
      </c>
      <c r="Y128" s="16" t="str">
        <f t="shared" si="0"/>
        <v>SAMA</v>
      </c>
      <c r="Z128" s="16" t="str">
        <f t="shared" si="1"/>
        <v>SAMA</v>
      </c>
      <c r="AA128" s="16" t="str">
        <f t="shared" si="2"/>
        <v>SAMA</v>
      </c>
    </row>
    <row r="129" spans="1:27" ht="15" x14ac:dyDescent="0.25">
      <c r="A129" s="13" t="s">
        <v>332</v>
      </c>
      <c r="B129" s="14">
        <v>20534026</v>
      </c>
      <c r="C129" s="13" t="s">
        <v>22</v>
      </c>
      <c r="D129" s="13" t="s">
        <v>400</v>
      </c>
      <c r="E129" s="13" t="s">
        <v>466</v>
      </c>
      <c r="F129" s="13" t="s">
        <v>402</v>
      </c>
      <c r="G129" s="15">
        <v>167</v>
      </c>
      <c r="I129" s="9">
        <f>VLOOKUP($B129,'Form Responses 1'!$B$2:$S$771,6,FALSE)</f>
        <v>166</v>
      </c>
      <c r="J129" s="9">
        <f>VLOOKUP($B129,'Form Responses 1'!$B$2:$S$771,7,FALSE)</f>
        <v>94</v>
      </c>
      <c r="K129" s="9">
        <f>VLOOKUP($B129,'Form Responses 1'!$B$2:$S$771,8,FALSE)</f>
        <v>72</v>
      </c>
      <c r="L129" s="10">
        <f>VLOOKUP($B129,'Form Responses 1'!$B$2:$S$771,9,FALSE)</f>
        <v>161</v>
      </c>
      <c r="M129" s="10">
        <f>VLOOKUP($B129,'Form Responses 1'!$B$2:$S$771,10,FALSE)</f>
        <v>3</v>
      </c>
      <c r="N129" s="10">
        <f>VLOOKUP($B129,'Form Responses 1'!$B$2:$S$771,11,FALSE)</f>
        <v>155</v>
      </c>
      <c r="O129" s="10">
        <f>VLOOKUP($B129,'Form Responses 1'!$B$2:$S$771,12,FALSE)</f>
        <v>3</v>
      </c>
      <c r="P129" s="11">
        <f>VLOOKUP($B129,'Form Responses 1'!$B$2:$S$771,13,FALSE)</f>
        <v>5</v>
      </c>
      <c r="Q129" s="11">
        <f>VLOOKUP($B129,'Form Responses 1'!$B$2:$S$771,14,FALSE)</f>
        <v>0</v>
      </c>
      <c r="R129" s="11">
        <f>VLOOKUP($B129,'Form Responses 1'!$B$2:$S$771,15,FALSE)</f>
        <v>5</v>
      </c>
      <c r="S129" s="11">
        <f>VLOOKUP($B129,'Form Responses 1'!$B$2:$S$771,16,FALSE)</f>
        <v>0</v>
      </c>
      <c r="T129" s="1">
        <f>VLOOKUP($B129,'Form Responses 1'!$B$2:$S$771,17,FALSE)</f>
        <v>0</v>
      </c>
      <c r="U129" s="1">
        <f>VLOOKUP($B129,'Form Responses 1'!$B$2:$S$771,18,FALSE)</f>
        <v>0</v>
      </c>
      <c r="V129" s="1">
        <f>VLOOKUP($B129,'Form Responses 1'!$B$2:$U$771,19,FALSE)</f>
        <v>28</v>
      </c>
      <c r="W129" s="1">
        <f>VLOOKUP($B129,'Form Responses 1'!$B$2:$U$771,20,FALSE)</f>
        <v>28</v>
      </c>
      <c r="X129" s="16">
        <f>COUNTIF('Form Responses 1'!$B$2:$B$763,$B129)</f>
        <v>1</v>
      </c>
      <c r="Y129" s="16" t="str">
        <f t="shared" si="0"/>
        <v>SAMA</v>
      </c>
      <c r="Z129" s="16" t="str">
        <f t="shared" si="1"/>
        <v>SAMA</v>
      </c>
      <c r="AA129" s="16" t="str">
        <f t="shared" si="2"/>
        <v>SAMA</v>
      </c>
    </row>
    <row r="130" spans="1:27" ht="15" x14ac:dyDescent="0.25">
      <c r="A130" s="13" t="s">
        <v>309</v>
      </c>
      <c r="B130" s="14">
        <v>20534027</v>
      </c>
      <c r="C130" s="13" t="s">
        <v>22</v>
      </c>
      <c r="D130" s="13" t="s">
        <v>400</v>
      </c>
      <c r="E130" s="13" t="s">
        <v>466</v>
      </c>
      <c r="F130" s="13" t="s">
        <v>402</v>
      </c>
      <c r="G130" s="15">
        <v>164</v>
      </c>
      <c r="I130" s="9">
        <f>VLOOKUP($B130,'Form Responses 1'!$B$2:$S$771,6,FALSE)</f>
        <v>164</v>
      </c>
      <c r="J130" s="9">
        <f>VLOOKUP($B130,'Form Responses 1'!$B$2:$S$771,7,FALSE)</f>
        <v>79</v>
      </c>
      <c r="K130" s="9">
        <f>VLOOKUP($B130,'Form Responses 1'!$B$2:$S$771,8,FALSE)</f>
        <v>85</v>
      </c>
      <c r="L130" s="10">
        <f>VLOOKUP($B130,'Form Responses 1'!$B$2:$S$771,9,FALSE)</f>
        <v>158</v>
      </c>
      <c r="M130" s="10">
        <f>VLOOKUP($B130,'Form Responses 1'!$B$2:$S$771,10,FALSE)</f>
        <v>9</v>
      </c>
      <c r="N130" s="10">
        <f>VLOOKUP($B130,'Form Responses 1'!$B$2:$S$771,11,FALSE)</f>
        <v>149</v>
      </c>
      <c r="O130" s="10">
        <f>VLOOKUP($B130,'Form Responses 1'!$B$2:$S$771,12,FALSE)</f>
        <v>0</v>
      </c>
      <c r="P130" s="11">
        <f>VLOOKUP($B130,'Form Responses 1'!$B$2:$S$771,13,FALSE)</f>
        <v>6</v>
      </c>
      <c r="Q130" s="11">
        <f>VLOOKUP($B130,'Form Responses 1'!$B$2:$S$771,14,FALSE)</f>
        <v>1</v>
      </c>
      <c r="R130" s="11">
        <f>VLOOKUP($B130,'Form Responses 1'!$B$2:$S$771,15,FALSE)</f>
        <v>5</v>
      </c>
      <c r="S130" s="11">
        <f>VLOOKUP($B130,'Form Responses 1'!$B$2:$S$771,16,FALSE)</f>
        <v>0</v>
      </c>
      <c r="T130" s="1">
        <f>VLOOKUP($B130,'Form Responses 1'!$B$2:$S$771,17,FALSE)</f>
        <v>0</v>
      </c>
      <c r="U130" s="1">
        <f>VLOOKUP($B130,'Form Responses 1'!$B$2:$S$771,18,FALSE)</f>
        <v>0</v>
      </c>
      <c r="V130" s="1">
        <f>VLOOKUP($B130,'Form Responses 1'!$B$2:$U$771,19,FALSE)</f>
        <v>28</v>
      </c>
      <c r="W130" s="1">
        <f>VLOOKUP($B130,'Form Responses 1'!$B$2:$U$771,20,FALSE)</f>
        <v>27</v>
      </c>
      <c r="X130" s="16">
        <f>COUNTIF('Form Responses 1'!$B$2:$B$763,$B130)</f>
        <v>1</v>
      </c>
      <c r="Y130" s="16" t="str">
        <f t="shared" si="0"/>
        <v>SAMA</v>
      </c>
      <c r="Z130" s="16" t="str">
        <f t="shared" si="1"/>
        <v>SAMA</v>
      </c>
      <c r="AA130" s="16" t="str">
        <f t="shared" si="2"/>
        <v>SAMA</v>
      </c>
    </row>
    <row r="131" spans="1:27" ht="15" x14ac:dyDescent="0.25">
      <c r="A131" s="13" t="s">
        <v>467</v>
      </c>
      <c r="B131" s="14">
        <v>20534043</v>
      </c>
      <c r="C131" s="13" t="s">
        <v>22</v>
      </c>
      <c r="D131" s="13" t="s">
        <v>400</v>
      </c>
      <c r="E131" s="13" t="s">
        <v>468</v>
      </c>
      <c r="F131" s="13" t="s">
        <v>416</v>
      </c>
      <c r="G131" s="15">
        <v>308</v>
      </c>
      <c r="I131" s="9">
        <f>VLOOKUP($B131,'Form Responses 1'!$B$2:$S$771,6,FALSE)</f>
        <v>308</v>
      </c>
      <c r="J131" s="9">
        <f>VLOOKUP($B131,'Form Responses 1'!$B$2:$S$771,7,FALSE)</f>
        <v>164</v>
      </c>
      <c r="K131" s="9">
        <f>VLOOKUP($B131,'Form Responses 1'!$B$2:$S$771,8,FALSE)</f>
        <v>144</v>
      </c>
      <c r="L131" s="10">
        <f>VLOOKUP($B131,'Form Responses 1'!$B$2:$S$771,9,FALSE)</f>
        <v>280</v>
      </c>
      <c r="M131" s="10">
        <f>VLOOKUP($B131,'Form Responses 1'!$B$2:$S$771,10,FALSE)</f>
        <v>12</v>
      </c>
      <c r="N131" s="10">
        <f>VLOOKUP($B131,'Form Responses 1'!$B$2:$S$771,11,FALSE)</f>
        <v>268</v>
      </c>
      <c r="O131" s="10">
        <f>VLOOKUP($B131,'Form Responses 1'!$B$2:$S$771,12,FALSE)</f>
        <v>0</v>
      </c>
      <c r="P131" s="11">
        <f>VLOOKUP($B131,'Form Responses 1'!$B$2:$S$771,13,FALSE)</f>
        <v>28</v>
      </c>
      <c r="Q131" s="11">
        <f>VLOOKUP($B131,'Form Responses 1'!$B$2:$S$771,14,FALSE)</f>
        <v>0</v>
      </c>
      <c r="R131" s="11">
        <f>VLOOKUP($B131,'Form Responses 1'!$B$2:$S$771,15,FALSE)</f>
        <v>28</v>
      </c>
      <c r="S131" s="11">
        <f>VLOOKUP($B131,'Form Responses 1'!$B$2:$S$771,16,FALSE)</f>
        <v>0</v>
      </c>
      <c r="T131" s="1">
        <f>VLOOKUP($B131,'Form Responses 1'!$B$2:$S$771,17,FALSE)</f>
        <v>0</v>
      </c>
      <c r="U131" s="1">
        <f>VLOOKUP($B131,'Form Responses 1'!$B$2:$S$771,18,FALSE)</f>
        <v>0</v>
      </c>
      <c r="V131" s="1">
        <f>VLOOKUP($B131,'Form Responses 1'!$B$2:$U$771,19,FALSE)</f>
        <v>52</v>
      </c>
      <c r="W131" s="1">
        <f>VLOOKUP($B131,'Form Responses 1'!$B$2:$U$771,20,FALSE)</f>
        <v>52</v>
      </c>
      <c r="X131" s="16">
        <f>COUNTIF('Form Responses 1'!$B$2:$B$763,$B131)</f>
        <v>1</v>
      </c>
      <c r="Y131" s="16" t="str">
        <f t="shared" si="0"/>
        <v>SAMA</v>
      </c>
      <c r="Z131" s="16" t="str">
        <f t="shared" si="1"/>
        <v>SAMA</v>
      </c>
      <c r="AA131" s="16" t="str">
        <f t="shared" si="2"/>
        <v>SAMA</v>
      </c>
    </row>
    <row r="132" spans="1:27" ht="15" x14ac:dyDescent="0.25">
      <c r="A132" s="13" t="s">
        <v>174</v>
      </c>
      <c r="B132" s="14">
        <v>20533855</v>
      </c>
      <c r="C132" s="13" t="s">
        <v>22</v>
      </c>
      <c r="D132" s="13" t="s">
        <v>400</v>
      </c>
      <c r="E132" s="13" t="s">
        <v>469</v>
      </c>
      <c r="F132" s="13" t="s">
        <v>428</v>
      </c>
      <c r="G132" s="15">
        <v>355</v>
      </c>
      <c r="I132" s="9">
        <f>VLOOKUP($B132,'Form Responses 1'!$B$2:$S$771,6,FALSE)</f>
        <v>355</v>
      </c>
      <c r="J132" s="9">
        <f>VLOOKUP($B132,'Form Responses 1'!$B$2:$S$771,7,FALSE)</f>
        <v>179</v>
      </c>
      <c r="K132" s="9">
        <f>VLOOKUP($B132,'Form Responses 1'!$B$2:$S$771,8,FALSE)</f>
        <v>176</v>
      </c>
      <c r="L132" s="10">
        <f>VLOOKUP($B132,'Form Responses 1'!$B$2:$S$771,9,FALSE)</f>
        <v>317</v>
      </c>
      <c r="M132" s="10">
        <f>VLOOKUP($B132,'Form Responses 1'!$B$2:$S$771,10,FALSE)</f>
        <v>4</v>
      </c>
      <c r="N132" s="10">
        <f>VLOOKUP($B132,'Form Responses 1'!$B$2:$S$771,11,FALSE)</f>
        <v>304</v>
      </c>
      <c r="O132" s="10">
        <f>VLOOKUP($B132,'Form Responses 1'!$B$2:$S$771,12,FALSE)</f>
        <v>9</v>
      </c>
      <c r="P132" s="11">
        <f>VLOOKUP($B132,'Form Responses 1'!$B$2:$S$771,13,FALSE)</f>
        <v>38</v>
      </c>
      <c r="Q132" s="11">
        <f>VLOOKUP($B132,'Form Responses 1'!$B$2:$S$771,14,FALSE)</f>
        <v>3</v>
      </c>
      <c r="R132" s="11">
        <f>VLOOKUP($B132,'Form Responses 1'!$B$2:$S$771,15,FALSE)</f>
        <v>34</v>
      </c>
      <c r="S132" s="11">
        <f>VLOOKUP($B132,'Form Responses 1'!$B$2:$S$771,16,FALSE)</f>
        <v>1</v>
      </c>
      <c r="T132" s="1">
        <f>VLOOKUP($B132,'Form Responses 1'!$B$2:$S$771,17,FALSE)</f>
        <v>0</v>
      </c>
      <c r="U132" s="1">
        <f>VLOOKUP($B132,'Form Responses 1'!$B$2:$S$771,18,FALSE)</f>
        <v>0</v>
      </c>
      <c r="V132" s="1">
        <f>VLOOKUP($B132,'Form Responses 1'!$B$2:$U$771,19,FALSE)</f>
        <v>56</v>
      </c>
      <c r="W132" s="1">
        <f>VLOOKUP($B132,'Form Responses 1'!$B$2:$U$771,20,FALSE)</f>
        <v>56</v>
      </c>
      <c r="X132" s="16">
        <f>COUNTIF('Form Responses 1'!$B$2:$B$763,$B132)</f>
        <v>1</v>
      </c>
      <c r="Y132" s="16" t="str">
        <f t="shared" si="0"/>
        <v>SAMA</v>
      </c>
      <c r="Z132" s="16" t="str">
        <f t="shared" si="1"/>
        <v>SAMA</v>
      </c>
      <c r="AA132" s="16" t="str">
        <f t="shared" si="2"/>
        <v>SAMA</v>
      </c>
    </row>
    <row r="133" spans="1:27" ht="15" x14ac:dyDescent="0.25">
      <c r="A133" s="13" t="s">
        <v>112</v>
      </c>
      <c r="B133" s="14">
        <v>20533669</v>
      </c>
      <c r="C133" s="13" t="s">
        <v>22</v>
      </c>
      <c r="D133" s="13" t="s">
        <v>400</v>
      </c>
      <c r="E133" s="13" t="s">
        <v>470</v>
      </c>
      <c r="F133" s="13" t="s">
        <v>407</v>
      </c>
      <c r="G133" s="15">
        <v>655</v>
      </c>
      <c r="I133" s="9">
        <f>VLOOKUP($B133,'Form Responses 1'!$B$2:$S$771,6,FALSE)</f>
        <v>656</v>
      </c>
      <c r="J133" s="9">
        <f>VLOOKUP($B133,'Form Responses 1'!$B$2:$S$771,7,FALSE)</f>
        <v>350</v>
      </c>
      <c r="K133" s="9">
        <f>VLOOKUP($B133,'Form Responses 1'!$B$2:$S$771,8,FALSE)</f>
        <v>306</v>
      </c>
      <c r="L133" s="10">
        <f>VLOOKUP($B133,'Form Responses 1'!$B$2:$S$771,9,FALSE)</f>
        <v>569</v>
      </c>
      <c r="M133" s="10">
        <f>VLOOKUP($B133,'Form Responses 1'!$B$2:$S$771,10,FALSE)</f>
        <v>10</v>
      </c>
      <c r="N133" s="10">
        <f>VLOOKUP($B133,'Form Responses 1'!$B$2:$S$771,11,FALSE)</f>
        <v>558</v>
      </c>
      <c r="O133" s="10">
        <f>VLOOKUP($B133,'Form Responses 1'!$B$2:$S$771,12,FALSE)</f>
        <v>1</v>
      </c>
      <c r="P133" s="11">
        <f>VLOOKUP($B133,'Form Responses 1'!$B$2:$S$771,13,FALSE)</f>
        <v>87</v>
      </c>
      <c r="Q133" s="11">
        <f>VLOOKUP($B133,'Form Responses 1'!$B$2:$S$771,14,FALSE)</f>
        <v>4</v>
      </c>
      <c r="R133" s="11">
        <f>VLOOKUP($B133,'Form Responses 1'!$B$2:$S$771,15,FALSE)</f>
        <v>83</v>
      </c>
      <c r="S133" s="11">
        <f>VLOOKUP($B133,'Form Responses 1'!$B$2:$S$771,16,FALSE)</f>
        <v>0</v>
      </c>
      <c r="T133" s="1">
        <f>VLOOKUP($B133,'Form Responses 1'!$B$2:$S$771,17,FALSE)</f>
        <v>0</v>
      </c>
      <c r="U133" s="1">
        <f>VLOOKUP($B133,'Form Responses 1'!$B$2:$S$771,18,FALSE)</f>
        <v>0</v>
      </c>
      <c r="V133" s="1">
        <f>VLOOKUP($B133,'Form Responses 1'!$B$2:$U$771,19,FALSE)</f>
        <v>111</v>
      </c>
      <c r="W133" s="1">
        <f>VLOOKUP($B133,'Form Responses 1'!$B$2:$U$771,20,FALSE)</f>
        <v>110</v>
      </c>
      <c r="X133" s="16">
        <f>COUNTIF('Form Responses 1'!$B$2:$B$763,$B133)</f>
        <v>1</v>
      </c>
      <c r="Y133" s="16" t="str">
        <f t="shared" si="0"/>
        <v>SAMA</v>
      </c>
      <c r="Z133" s="16" t="str">
        <f t="shared" si="1"/>
        <v>SAMA</v>
      </c>
      <c r="AA133" s="16" t="str">
        <f t="shared" si="2"/>
        <v>SAMA</v>
      </c>
    </row>
    <row r="134" spans="1:27" ht="15" x14ac:dyDescent="0.25">
      <c r="A134" s="13" t="s">
        <v>153</v>
      </c>
      <c r="B134" s="14">
        <v>20533686</v>
      </c>
      <c r="C134" s="13" t="s">
        <v>22</v>
      </c>
      <c r="D134" s="13" t="s">
        <v>400</v>
      </c>
      <c r="E134" s="13" t="s">
        <v>470</v>
      </c>
      <c r="F134" s="13" t="s">
        <v>407</v>
      </c>
      <c r="G134" s="15">
        <v>205</v>
      </c>
      <c r="I134" s="9">
        <f>VLOOKUP($B134,'Form Responses 1'!$B$2:$S$771,6,FALSE)</f>
        <v>205</v>
      </c>
      <c r="J134" s="9">
        <f>VLOOKUP($B134,'Form Responses 1'!$B$2:$S$771,7,FALSE)</f>
        <v>102</v>
      </c>
      <c r="K134" s="9">
        <f>VLOOKUP($B134,'Form Responses 1'!$B$2:$S$771,8,FALSE)</f>
        <v>103</v>
      </c>
      <c r="L134" s="10">
        <f>VLOOKUP($B134,'Form Responses 1'!$B$2:$S$771,9,FALSE)</f>
        <v>172</v>
      </c>
      <c r="M134" s="10">
        <f>VLOOKUP($B134,'Form Responses 1'!$B$2:$S$771,10,FALSE)</f>
        <v>10</v>
      </c>
      <c r="N134" s="10">
        <f>VLOOKUP($B134,'Form Responses 1'!$B$2:$S$771,11,FALSE)</f>
        <v>160</v>
      </c>
      <c r="O134" s="10">
        <f>VLOOKUP($B134,'Form Responses 1'!$B$2:$S$771,12,FALSE)</f>
        <v>2</v>
      </c>
      <c r="P134" s="11">
        <f>VLOOKUP($B134,'Form Responses 1'!$B$2:$S$771,13,FALSE)</f>
        <v>33</v>
      </c>
      <c r="Q134" s="11">
        <f>VLOOKUP($B134,'Form Responses 1'!$B$2:$S$771,14,FALSE)</f>
        <v>1</v>
      </c>
      <c r="R134" s="11">
        <f>VLOOKUP($B134,'Form Responses 1'!$B$2:$S$771,15,FALSE)</f>
        <v>32</v>
      </c>
      <c r="S134" s="11">
        <f>VLOOKUP($B134,'Form Responses 1'!$B$2:$S$771,16,FALSE)</f>
        <v>0</v>
      </c>
      <c r="T134" s="1">
        <f>VLOOKUP($B134,'Form Responses 1'!$B$2:$S$771,17,FALSE)</f>
        <v>0</v>
      </c>
      <c r="U134" s="1">
        <f>VLOOKUP($B134,'Form Responses 1'!$B$2:$S$771,18,FALSE)</f>
        <v>0</v>
      </c>
      <c r="V134" s="1">
        <f>VLOOKUP($B134,'Form Responses 1'!$B$2:$U$771,19,FALSE)</f>
        <v>30</v>
      </c>
      <c r="W134" s="1">
        <f>VLOOKUP($B134,'Form Responses 1'!$B$2:$U$771,20,FALSE)</f>
        <v>30</v>
      </c>
      <c r="X134" s="16">
        <f>COUNTIF('Form Responses 1'!$B$2:$B$763,$B134)</f>
        <v>1</v>
      </c>
      <c r="Y134" s="16" t="str">
        <f t="shared" si="0"/>
        <v>SAMA</v>
      </c>
      <c r="Z134" s="16" t="str">
        <f t="shared" si="1"/>
        <v>SAMA</v>
      </c>
      <c r="AA134" s="16" t="str">
        <f t="shared" si="2"/>
        <v>SAMA</v>
      </c>
    </row>
    <row r="135" spans="1:27" ht="15" x14ac:dyDescent="0.25">
      <c r="A135" s="13" t="s">
        <v>336</v>
      </c>
      <c r="B135" s="14">
        <v>20533688</v>
      </c>
      <c r="C135" s="13" t="s">
        <v>22</v>
      </c>
      <c r="D135" s="13" t="s">
        <v>400</v>
      </c>
      <c r="E135" s="13" t="s">
        <v>470</v>
      </c>
      <c r="F135" s="13" t="s">
        <v>407</v>
      </c>
      <c r="G135" s="15">
        <v>172</v>
      </c>
      <c r="I135" s="9">
        <f>VLOOKUP($B135,'Form Responses 1'!$B$2:$S$771,6,FALSE)</f>
        <v>178</v>
      </c>
      <c r="J135" s="9">
        <f>VLOOKUP($B135,'Form Responses 1'!$B$2:$S$771,7,FALSE)</f>
        <v>82</v>
      </c>
      <c r="K135" s="9">
        <f>VLOOKUP($B135,'Form Responses 1'!$B$2:$S$771,8,FALSE)</f>
        <v>96</v>
      </c>
      <c r="L135" s="10">
        <f>VLOOKUP($B135,'Form Responses 1'!$B$2:$S$771,9,FALSE)</f>
        <v>90</v>
      </c>
      <c r="M135" s="10">
        <f>VLOOKUP($B135,'Form Responses 1'!$B$2:$S$771,10,FALSE)</f>
        <v>2</v>
      </c>
      <c r="N135" s="10">
        <f>VLOOKUP($B135,'Form Responses 1'!$B$2:$S$771,11,FALSE)</f>
        <v>88</v>
      </c>
      <c r="O135" s="10">
        <f>VLOOKUP($B135,'Form Responses 1'!$B$2:$S$771,12,FALSE)</f>
        <v>0</v>
      </c>
      <c r="P135" s="11">
        <f>VLOOKUP($B135,'Form Responses 1'!$B$2:$S$771,13,FALSE)</f>
        <v>88</v>
      </c>
      <c r="Q135" s="11">
        <f>VLOOKUP($B135,'Form Responses 1'!$B$2:$S$771,14,FALSE)</f>
        <v>1</v>
      </c>
      <c r="R135" s="11">
        <f>VLOOKUP($B135,'Form Responses 1'!$B$2:$S$771,15,FALSE)</f>
        <v>87</v>
      </c>
      <c r="S135" s="11">
        <f>VLOOKUP($B135,'Form Responses 1'!$B$2:$S$771,16,FALSE)</f>
        <v>0</v>
      </c>
      <c r="T135" s="1">
        <f>VLOOKUP($B135,'Form Responses 1'!$B$2:$S$771,17,FALSE)</f>
        <v>0</v>
      </c>
      <c r="U135" s="1">
        <f>VLOOKUP($B135,'Form Responses 1'!$B$2:$S$771,18,FALSE)</f>
        <v>0</v>
      </c>
      <c r="V135" s="1">
        <f>VLOOKUP($B135,'Form Responses 1'!$B$2:$U$771,19,FALSE)</f>
        <v>28</v>
      </c>
      <c r="W135" s="1">
        <f>VLOOKUP($B135,'Form Responses 1'!$B$2:$U$771,20,FALSE)</f>
        <v>28</v>
      </c>
      <c r="X135" s="16">
        <f>COUNTIF('Form Responses 1'!$B$2:$B$763,$B135)</f>
        <v>1</v>
      </c>
      <c r="Y135" s="16" t="str">
        <f t="shared" si="0"/>
        <v>SAMA</v>
      </c>
      <c r="Z135" s="16" t="str">
        <f t="shared" si="1"/>
        <v>SAMA</v>
      </c>
      <c r="AA135" s="16" t="str">
        <f t="shared" si="2"/>
        <v>SAMA</v>
      </c>
    </row>
    <row r="136" spans="1:27" ht="15" x14ac:dyDescent="0.25">
      <c r="A136" s="13" t="s">
        <v>234</v>
      </c>
      <c r="B136" s="14">
        <v>20533689</v>
      </c>
      <c r="C136" s="13" t="s">
        <v>22</v>
      </c>
      <c r="D136" s="13" t="s">
        <v>400</v>
      </c>
      <c r="E136" s="13" t="s">
        <v>470</v>
      </c>
      <c r="F136" s="13" t="s">
        <v>407</v>
      </c>
      <c r="G136" s="15">
        <v>78</v>
      </c>
      <c r="I136" s="9">
        <f>VLOOKUP($B136,'Form Responses 1'!$B$2:$S$771,6,FALSE)</f>
        <v>78</v>
      </c>
      <c r="J136" s="9">
        <f>VLOOKUP($B136,'Form Responses 1'!$B$2:$S$771,7,FALSE)</f>
        <v>37</v>
      </c>
      <c r="K136" s="9">
        <f>VLOOKUP($B136,'Form Responses 1'!$B$2:$S$771,8,FALSE)</f>
        <v>41</v>
      </c>
      <c r="L136" s="10">
        <f>VLOOKUP($B136,'Form Responses 1'!$B$2:$S$771,9,FALSE)</f>
        <v>65</v>
      </c>
      <c r="M136" s="10">
        <f>VLOOKUP($B136,'Form Responses 1'!$B$2:$S$771,10,FALSE)</f>
        <v>1</v>
      </c>
      <c r="N136" s="10">
        <f>VLOOKUP($B136,'Form Responses 1'!$B$2:$S$771,11,FALSE)</f>
        <v>64</v>
      </c>
      <c r="O136" s="10">
        <f>VLOOKUP($B136,'Form Responses 1'!$B$2:$S$771,12,FALSE)</f>
        <v>0</v>
      </c>
      <c r="P136" s="11">
        <f>VLOOKUP($B136,'Form Responses 1'!$B$2:$S$771,13,FALSE)</f>
        <v>13</v>
      </c>
      <c r="Q136" s="11">
        <f>VLOOKUP($B136,'Form Responses 1'!$B$2:$S$771,14,FALSE)</f>
        <v>1</v>
      </c>
      <c r="R136" s="11">
        <f>VLOOKUP($B136,'Form Responses 1'!$B$2:$S$771,15,FALSE)</f>
        <v>12</v>
      </c>
      <c r="S136" s="11">
        <f>VLOOKUP($B136,'Form Responses 1'!$B$2:$S$771,16,FALSE)</f>
        <v>0</v>
      </c>
      <c r="T136" s="1">
        <f>VLOOKUP($B136,'Form Responses 1'!$B$2:$S$771,17,FALSE)</f>
        <v>0</v>
      </c>
      <c r="U136" s="1">
        <f>VLOOKUP($B136,'Form Responses 1'!$B$2:$S$771,18,FALSE)</f>
        <v>0</v>
      </c>
      <c r="V136" s="1">
        <f>VLOOKUP($B136,'Form Responses 1'!$B$2:$U$771,19,FALSE)</f>
        <v>5</v>
      </c>
      <c r="W136" s="1">
        <f>VLOOKUP($B136,'Form Responses 1'!$B$2:$U$771,20,FALSE)</f>
        <v>5</v>
      </c>
      <c r="X136" s="16">
        <f>COUNTIF('Form Responses 1'!$B$2:$B$763,$B136)</f>
        <v>1</v>
      </c>
      <c r="Y136" s="16" t="str">
        <f t="shared" si="0"/>
        <v>SAMA</v>
      </c>
      <c r="Z136" s="16" t="str">
        <f t="shared" si="1"/>
        <v>SAMA</v>
      </c>
      <c r="AA136" s="16" t="str">
        <f t="shared" si="2"/>
        <v>SAMA</v>
      </c>
    </row>
    <row r="137" spans="1:27" ht="15" x14ac:dyDescent="0.25">
      <c r="A137" s="13" t="s">
        <v>277</v>
      </c>
      <c r="B137" s="14">
        <v>20533687</v>
      </c>
      <c r="C137" s="13" t="s">
        <v>22</v>
      </c>
      <c r="D137" s="13" t="s">
        <v>400</v>
      </c>
      <c r="E137" s="13" t="s">
        <v>470</v>
      </c>
      <c r="F137" s="13" t="s">
        <v>407</v>
      </c>
      <c r="G137" s="15">
        <v>134</v>
      </c>
      <c r="I137" s="9">
        <f>VLOOKUP($B137,'Form Responses 1'!$B$2:$S$771,6,FALSE)</f>
        <v>132</v>
      </c>
      <c r="J137" s="9">
        <f>VLOOKUP($B137,'Form Responses 1'!$B$2:$S$771,7,FALSE)</f>
        <v>75</v>
      </c>
      <c r="K137" s="9">
        <f>VLOOKUP($B137,'Form Responses 1'!$B$2:$S$771,8,FALSE)</f>
        <v>57</v>
      </c>
      <c r="L137" s="10">
        <f>VLOOKUP($B137,'Form Responses 1'!$B$2:$S$771,9,FALSE)</f>
        <v>67</v>
      </c>
      <c r="M137" s="10">
        <f>VLOOKUP($B137,'Form Responses 1'!$B$2:$S$771,10,FALSE)</f>
        <v>1</v>
      </c>
      <c r="N137" s="10">
        <f>VLOOKUP($B137,'Form Responses 1'!$B$2:$S$771,11,FALSE)</f>
        <v>65</v>
      </c>
      <c r="O137" s="10">
        <f>VLOOKUP($B137,'Form Responses 1'!$B$2:$S$771,12,FALSE)</f>
        <v>1</v>
      </c>
      <c r="P137" s="11">
        <f>VLOOKUP($B137,'Form Responses 1'!$B$2:$S$771,13,FALSE)</f>
        <v>65</v>
      </c>
      <c r="Q137" s="11">
        <f>VLOOKUP($B137,'Form Responses 1'!$B$2:$S$771,14,FALSE)</f>
        <v>2</v>
      </c>
      <c r="R137" s="11">
        <f>VLOOKUP($B137,'Form Responses 1'!$B$2:$S$771,15,FALSE)</f>
        <v>63</v>
      </c>
      <c r="S137" s="11">
        <f>VLOOKUP($B137,'Form Responses 1'!$B$2:$S$771,16,FALSE)</f>
        <v>0</v>
      </c>
      <c r="T137" s="1">
        <f>VLOOKUP($B137,'Form Responses 1'!$B$2:$S$771,17,FALSE)</f>
        <v>0</v>
      </c>
      <c r="U137" s="1">
        <f>VLOOKUP($B137,'Form Responses 1'!$B$2:$S$771,18,FALSE)</f>
        <v>0</v>
      </c>
      <c r="V137" s="1">
        <f>VLOOKUP($B137,'Form Responses 1'!$B$2:$U$771,19,FALSE)</f>
        <v>21</v>
      </c>
      <c r="W137" s="1">
        <f>VLOOKUP($B137,'Form Responses 1'!$B$2:$U$771,20,FALSE)</f>
        <v>21</v>
      </c>
      <c r="X137" s="16">
        <f>COUNTIF('Form Responses 1'!$B$2:$B$763,$B137)</f>
        <v>1</v>
      </c>
      <c r="Y137" s="16" t="str">
        <f t="shared" si="0"/>
        <v>SAMA</v>
      </c>
      <c r="Z137" s="16" t="str">
        <f t="shared" si="1"/>
        <v>SAMA</v>
      </c>
      <c r="AA137" s="16" t="str">
        <f t="shared" si="2"/>
        <v>SAMA</v>
      </c>
    </row>
    <row r="138" spans="1:27" ht="15" x14ac:dyDescent="0.25">
      <c r="A138" s="13" t="s">
        <v>183</v>
      </c>
      <c r="B138" s="14">
        <v>20533690</v>
      </c>
      <c r="C138" s="13" t="s">
        <v>22</v>
      </c>
      <c r="D138" s="13" t="s">
        <v>400</v>
      </c>
      <c r="E138" s="13" t="s">
        <v>471</v>
      </c>
      <c r="F138" s="13" t="s">
        <v>402</v>
      </c>
      <c r="G138" s="15">
        <v>157</v>
      </c>
      <c r="I138" s="9">
        <f>VLOOKUP($B138,'Form Responses 1'!$B$2:$S$771,6,FALSE)</f>
        <v>157</v>
      </c>
      <c r="J138" s="9">
        <f>VLOOKUP($B138,'Form Responses 1'!$B$2:$S$771,7,FALSE)</f>
        <v>88</v>
      </c>
      <c r="K138" s="9">
        <f>VLOOKUP($B138,'Form Responses 1'!$B$2:$S$771,8,FALSE)</f>
        <v>69</v>
      </c>
      <c r="L138" s="10">
        <f>VLOOKUP($B138,'Form Responses 1'!$B$2:$S$771,9,FALSE)</f>
        <v>155</v>
      </c>
      <c r="M138" s="10">
        <f>VLOOKUP($B138,'Form Responses 1'!$B$2:$S$771,10,FALSE)</f>
        <v>0</v>
      </c>
      <c r="N138" s="10">
        <f>VLOOKUP($B138,'Form Responses 1'!$B$2:$S$771,11,FALSE)</f>
        <v>155</v>
      </c>
      <c r="O138" s="10">
        <f>VLOOKUP($B138,'Form Responses 1'!$B$2:$S$771,12,FALSE)</f>
        <v>0</v>
      </c>
      <c r="P138" s="11">
        <f>VLOOKUP($B138,'Form Responses 1'!$B$2:$S$771,13,FALSE)</f>
        <v>2</v>
      </c>
      <c r="Q138" s="11">
        <f>VLOOKUP($B138,'Form Responses 1'!$B$2:$S$771,14,FALSE)</f>
        <v>0</v>
      </c>
      <c r="R138" s="11">
        <f>VLOOKUP($B138,'Form Responses 1'!$B$2:$S$771,15,FALSE)</f>
        <v>2</v>
      </c>
      <c r="S138" s="11">
        <f>VLOOKUP($B138,'Form Responses 1'!$B$2:$S$771,16,FALSE)</f>
        <v>0</v>
      </c>
      <c r="T138" s="1">
        <f>VLOOKUP($B138,'Form Responses 1'!$B$2:$S$771,17,FALSE)</f>
        <v>0</v>
      </c>
      <c r="U138" s="1">
        <f>VLOOKUP($B138,'Form Responses 1'!$B$2:$S$771,18,FALSE)</f>
        <v>0</v>
      </c>
      <c r="V138" s="1">
        <f>VLOOKUP($B138,'Form Responses 1'!$B$2:$U$771,19,FALSE)</f>
        <v>28</v>
      </c>
      <c r="W138" s="1">
        <f>VLOOKUP($B138,'Form Responses 1'!$B$2:$U$771,20,FALSE)</f>
        <v>23</v>
      </c>
      <c r="X138" s="16">
        <f>COUNTIF('Form Responses 1'!$B$2:$B$763,$B138)</f>
        <v>1</v>
      </c>
      <c r="Y138" s="16" t="str">
        <f t="shared" si="0"/>
        <v>SAMA</v>
      </c>
      <c r="Z138" s="16" t="str">
        <f t="shared" si="1"/>
        <v>SAMA</v>
      </c>
      <c r="AA138" s="16" t="str">
        <f t="shared" si="2"/>
        <v>SAMA</v>
      </c>
    </row>
    <row r="139" spans="1:27" ht="15" x14ac:dyDescent="0.25">
      <c r="A139" s="13" t="s">
        <v>472</v>
      </c>
      <c r="B139" s="14">
        <v>20533693</v>
      </c>
      <c r="C139" s="13" t="s">
        <v>22</v>
      </c>
      <c r="D139" s="13" t="s">
        <v>400</v>
      </c>
      <c r="E139" s="13" t="s">
        <v>471</v>
      </c>
      <c r="F139" s="13" t="s">
        <v>402</v>
      </c>
      <c r="G139" s="15">
        <v>327</v>
      </c>
      <c r="I139" s="9">
        <f>VLOOKUP($B139,'Form Responses 1'!$B$2:$S$771,6,FALSE)</f>
        <v>328</v>
      </c>
      <c r="J139" s="9">
        <f>VLOOKUP($B139,'Form Responses 1'!$B$2:$S$771,7,FALSE)</f>
        <v>180</v>
      </c>
      <c r="K139" s="9">
        <f>VLOOKUP($B139,'Form Responses 1'!$B$2:$S$771,8,FALSE)</f>
        <v>148</v>
      </c>
      <c r="L139" s="10">
        <f>VLOOKUP($B139,'Form Responses 1'!$B$2:$S$771,9,FALSE)</f>
        <v>312</v>
      </c>
      <c r="M139" s="10">
        <f>VLOOKUP($B139,'Form Responses 1'!$B$2:$S$771,10,FALSE)</f>
        <v>4</v>
      </c>
      <c r="N139" s="10">
        <f>VLOOKUP($B139,'Form Responses 1'!$B$2:$S$771,11,FALSE)</f>
        <v>292</v>
      </c>
      <c r="O139" s="10">
        <f>VLOOKUP($B139,'Form Responses 1'!$B$2:$S$771,12,FALSE)</f>
        <v>16</v>
      </c>
      <c r="P139" s="11">
        <f>VLOOKUP($B139,'Form Responses 1'!$B$2:$S$771,13,FALSE)</f>
        <v>16</v>
      </c>
      <c r="Q139" s="11">
        <f>VLOOKUP($B139,'Form Responses 1'!$B$2:$S$771,14,FALSE)</f>
        <v>13</v>
      </c>
      <c r="R139" s="11">
        <f>VLOOKUP($B139,'Form Responses 1'!$B$2:$S$771,15,FALSE)</f>
        <v>3</v>
      </c>
      <c r="S139" s="11">
        <f>VLOOKUP($B139,'Form Responses 1'!$B$2:$S$771,16,FALSE)</f>
        <v>0</v>
      </c>
      <c r="T139" s="1">
        <f>VLOOKUP($B139,'Form Responses 1'!$B$2:$S$771,17,FALSE)</f>
        <v>0</v>
      </c>
      <c r="U139" s="1">
        <f>VLOOKUP($B139,'Form Responses 1'!$B$2:$S$771,18,FALSE)</f>
        <v>0</v>
      </c>
      <c r="V139" s="1">
        <f>VLOOKUP($B139,'Form Responses 1'!$B$2:$U$771,19,FALSE)</f>
        <v>56</v>
      </c>
      <c r="W139" s="1">
        <f>VLOOKUP($B139,'Form Responses 1'!$B$2:$U$771,20,FALSE)</f>
        <v>6</v>
      </c>
      <c r="X139" s="16">
        <f>COUNTIF('Form Responses 1'!$B$2:$B$763,$B139)</f>
        <v>1</v>
      </c>
      <c r="Y139" s="16" t="str">
        <f t="shared" si="0"/>
        <v>SAMA</v>
      </c>
      <c r="Z139" s="16" t="str">
        <f t="shared" si="1"/>
        <v>SAMA</v>
      </c>
      <c r="AA139" s="16" t="str">
        <f t="shared" si="2"/>
        <v>SAMA</v>
      </c>
    </row>
    <row r="140" spans="1:27" ht="15" x14ac:dyDescent="0.25">
      <c r="A140" s="13" t="s">
        <v>217</v>
      </c>
      <c r="B140" s="14">
        <v>20533691</v>
      </c>
      <c r="C140" s="13" t="s">
        <v>22</v>
      </c>
      <c r="D140" s="13" t="s">
        <v>400</v>
      </c>
      <c r="E140" s="13" t="s">
        <v>471</v>
      </c>
      <c r="F140" s="13" t="s">
        <v>402</v>
      </c>
      <c r="G140" s="15">
        <v>416</v>
      </c>
      <c r="I140" s="9">
        <f>VLOOKUP($B140,'Form Responses 1'!$B$2:$S$771,6,FALSE)</f>
        <v>416</v>
      </c>
      <c r="J140" s="9">
        <f>VLOOKUP($B140,'Form Responses 1'!$B$2:$S$771,7,FALSE)</f>
        <v>209</v>
      </c>
      <c r="K140" s="9">
        <f>VLOOKUP($B140,'Form Responses 1'!$B$2:$S$771,8,FALSE)</f>
        <v>207</v>
      </c>
      <c r="L140" s="10">
        <f>VLOOKUP($B140,'Form Responses 1'!$B$2:$S$771,9,FALSE)</f>
        <v>409</v>
      </c>
      <c r="M140" s="10">
        <f>VLOOKUP($B140,'Form Responses 1'!$B$2:$S$771,10,FALSE)</f>
        <v>0</v>
      </c>
      <c r="N140" s="10">
        <f>VLOOKUP($B140,'Form Responses 1'!$B$2:$S$771,11,FALSE)</f>
        <v>401</v>
      </c>
      <c r="O140" s="10">
        <f>VLOOKUP($B140,'Form Responses 1'!$B$2:$S$771,12,FALSE)</f>
        <v>8</v>
      </c>
      <c r="P140" s="11">
        <f>VLOOKUP($B140,'Form Responses 1'!$B$2:$S$771,13,FALSE)</f>
        <v>7</v>
      </c>
      <c r="Q140" s="11">
        <f>VLOOKUP($B140,'Form Responses 1'!$B$2:$S$771,14,FALSE)</f>
        <v>0</v>
      </c>
      <c r="R140" s="11">
        <f>VLOOKUP($B140,'Form Responses 1'!$B$2:$S$771,15,FALSE)</f>
        <v>7</v>
      </c>
      <c r="S140" s="11">
        <f>VLOOKUP($B140,'Form Responses 1'!$B$2:$S$771,16,FALSE)</f>
        <v>0</v>
      </c>
      <c r="T140" s="1">
        <f>VLOOKUP($B140,'Form Responses 1'!$B$2:$S$771,17,FALSE)</f>
        <v>0</v>
      </c>
      <c r="U140" s="1" t="str">
        <f>VLOOKUP($B140,'Form Responses 1'!$B$2:$S$771,18,FALSE)</f>
        <v>-</v>
      </c>
      <c r="V140" s="1">
        <f>VLOOKUP($B140,'Form Responses 1'!$B$2:$U$771,19,FALSE)</f>
        <v>56</v>
      </c>
      <c r="W140" s="1">
        <f>VLOOKUP($B140,'Form Responses 1'!$B$2:$U$771,20,FALSE)</f>
        <v>56</v>
      </c>
      <c r="X140" s="16">
        <f>COUNTIF('Form Responses 1'!$B$2:$B$763,$B140)</f>
        <v>1</v>
      </c>
      <c r="Y140" s="16" t="str">
        <f t="shared" si="0"/>
        <v>SAMA</v>
      </c>
      <c r="Z140" s="16" t="str">
        <f t="shared" si="1"/>
        <v>SAMA</v>
      </c>
      <c r="AA140" s="16" t="str">
        <f t="shared" si="2"/>
        <v>SAMA</v>
      </c>
    </row>
    <row r="141" spans="1:27" ht="15" x14ac:dyDescent="0.25">
      <c r="A141" s="13" t="s">
        <v>270</v>
      </c>
      <c r="B141" s="14">
        <v>20533692</v>
      </c>
      <c r="C141" s="13" t="s">
        <v>22</v>
      </c>
      <c r="D141" s="13" t="s">
        <v>400</v>
      </c>
      <c r="E141" s="13" t="s">
        <v>471</v>
      </c>
      <c r="F141" s="13" t="s">
        <v>402</v>
      </c>
      <c r="G141" s="15">
        <v>165</v>
      </c>
      <c r="I141" s="9">
        <f>VLOOKUP($B141,'Form Responses 1'!$B$2:$S$771,6,FALSE)</f>
        <v>165</v>
      </c>
      <c r="J141" s="9">
        <f>VLOOKUP($B141,'Form Responses 1'!$B$2:$S$771,7,FALSE)</f>
        <v>78</v>
      </c>
      <c r="K141" s="9">
        <f>VLOOKUP($B141,'Form Responses 1'!$B$2:$S$771,8,FALSE)</f>
        <v>87</v>
      </c>
      <c r="L141" s="10">
        <f>VLOOKUP($B141,'Form Responses 1'!$B$2:$S$771,9,FALSE)</f>
        <v>164</v>
      </c>
      <c r="M141" s="10">
        <f>VLOOKUP($B141,'Form Responses 1'!$B$2:$S$771,10,FALSE)</f>
        <v>21</v>
      </c>
      <c r="N141" s="10">
        <f>VLOOKUP($B141,'Form Responses 1'!$B$2:$S$771,11,FALSE)</f>
        <v>97</v>
      </c>
      <c r="O141" s="10">
        <f>VLOOKUP($B141,'Form Responses 1'!$B$2:$S$771,12,FALSE)</f>
        <v>46</v>
      </c>
      <c r="P141" s="11">
        <f>VLOOKUP($B141,'Form Responses 1'!$B$2:$S$771,13,FALSE)</f>
        <v>1</v>
      </c>
      <c r="Q141" s="11">
        <f>VLOOKUP($B141,'Form Responses 1'!$B$2:$S$771,14,FALSE)</f>
        <v>0</v>
      </c>
      <c r="R141" s="11">
        <f>VLOOKUP($B141,'Form Responses 1'!$B$2:$S$771,15,FALSE)</f>
        <v>0</v>
      </c>
      <c r="S141" s="11">
        <f>VLOOKUP($B141,'Form Responses 1'!$B$2:$S$771,16,FALSE)</f>
        <v>1</v>
      </c>
      <c r="T141" s="1">
        <f>VLOOKUP($B141,'Form Responses 1'!$B$2:$S$771,17,FALSE)</f>
        <v>0</v>
      </c>
      <c r="U141" s="1">
        <f>VLOOKUP($B141,'Form Responses 1'!$B$2:$S$771,18,FALSE)</f>
        <v>0</v>
      </c>
      <c r="V141" s="1">
        <f>VLOOKUP($B141,'Form Responses 1'!$B$2:$U$771,19,FALSE)</f>
        <v>28</v>
      </c>
      <c r="W141" s="1">
        <f>VLOOKUP($B141,'Form Responses 1'!$B$2:$U$771,20,FALSE)</f>
        <v>26</v>
      </c>
      <c r="X141" s="16">
        <f>COUNTIF('Form Responses 1'!$B$2:$B$763,$B141)</f>
        <v>1</v>
      </c>
      <c r="Y141" s="16" t="str">
        <f t="shared" si="0"/>
        <v>SAMA</v>
      </c>
      <c r="Z141" s="16" t="str">
        <f t="shared" si="1"/>
        <v>SAMA</v>
      </c>
      <c r="AA141" s="16" t="str">
        <f t="shared" si="2"/>
        <v>SAMA</v>
      </c>
    </row>
    <row r="142" spans="1:27" ht="15" x14ac:dyDescent="0.25">
      <c r="A142" s="13" t="s">
        <v>205</v>
      </c>
      <c r="B142" s="14">
        <v>20533694</v>
      </c>
      <c r="C142" s="13" t="s">
        <v>22</v>
      </c>
      <c r="D142" s="13" t="s">
        <v>400</v>
      </c>
      <c r="E142" s="13" t="s">
        <v>471</v>
      </c>
      <c r="F142" s="13" t="s">
        <v>402</v>
      </c>
      <c r="G142" s="15">
        <v>142</v>
      </c>
      <c r="I142" s="9">
        <f>VLOOKUP($B142,'Form Responses 1'!$B$2:$S$771,6,FALSE)</f>
        <v>142</v>
      </c>
      <c r="J142" s="9">
        <f>VLOOKUP($B142,'Form Responses 1'!$B$2:$S$771,7,FALSE)</f>
        <v>68</v>
      </c>
      <c r="K142" s="9">
        <f>VLOOKUP($B142,'Form Responses 1'!$B$2:$S$771,8,FALSE)</f>
        <v>74</v>
      </c>
      <c r="L142" s="10">
        <f>VLOOKUP($B142,'Form Responses 1'!$B$2:$S$771,9,FALSE)</f>
        <v>142</v>
      </c>
      <c r="M142" s="10">
        <f>VLOOKUP($B142,'Form Responses 1'!$B$2:$S$771,10,FALSE)</f>
        <v>3</v>
      </c>
      <c r="N142" s="10">
        <f>VLOOKUP($B142,'Form Responses 1'!$B$2:$S$771,11,FALSE)</f>
        <v>136</v>
      </c>
      <c r="O142" s="10">
        <f>VLOOKUP($B142,'Form Responses 1'!$B$2:$S$771,12,FALSE)</f>
        <v>3</v>
      </c>
      <c r="P142" s="11">
        <f>VLOOKUP($B142,'Form Responses 1'!$B$2:$S$771,13,FALSE)</f>
        <v>0</v>
      </c>
      <c r="Q142" s="11">
        <f>VLOOKUP($B142,'Form Responses 1'!$B$2:$S$771,14,FALSE)</f>
        <v>0</v>
      </c>
      <c r="R142" s="11">
        <f>VLOOKUP($B142,'Form Responses 1'!$B$2:$S$771,15,FALSE)</f>
        <v>0</v>
      </c>
      <c r="S142" s="11">
        <f>VLOOKUP($B142,'Form Responses 1'!$B$2:$S$771,16,FALSE)</f>
        <v>0</v>
      </c>
      <c r="T142" s="1">
        <f>VLOOKUP($B142,'Form Responses 1'!$B$2:$S$771,17,FALSE)</f>
        <v>0</v>
      </c>
      <c r="U142" s="1">
        <f>VLOOKUP($B142,'Form Responses 1'!$B$2:$S$771,18,FALSE)</f>
        <v>0</v>
      </c>
      <c r="V142" s="1">
        <f>VLOOKUP($B142,'Form Responses 1'!$B$2:$U$771,19,FALSE)</f>
        <v>27</v>
      </c>
      <c r="W142" s="1">
        <f>VLOOKUP($B142,'Form Responses 1'!$B$2:$U$771,20,FALSE)</f>
        <v>2</v>
      </c>
      <c r="X142" s="16">
        <f>COUNTIF('Form Responses 1'!$B$2:$B$763,$B142)</f>
        <v>1</v>
      </c>
      <c r="Y142" s="16" t="str">
        <f t="shared" si="0"/>
        <v>SAMA</v>
      </c>
      <c r="Z142" s="16" t="str">
        <f t="shared" si="1"/>
        <v>SAMA</v>
      </c>
      <c r="AA142" s="16" t="str">
        <f t="shared" si="2"/>
        <v>SAMA</v>
      </c>
    </row>
    <row r="143" spans="1:27" ht="15" x14ac:dyDescent="0.25">
      <c r="A143" s="13" t="s">
        <v>177</v>
      </c>
      <c r="B143" s="14">
        <v>20539463</v>
      </c>
      <c r="C143" s="13" t="s">
        <v>22</v>
      </c>
      <c r="D143" s="13" t="s">
        <v>400</v>
      </c>
      <c r="E143" s="13" t="s">
        <v>473</v>
      </c>
      <c r="F143" s="13" t="s">
        <v>402</v>
      </c>
      <c r="G143" s="15">
        <v>129</v>
      </c>
      <c r="I143" s="9">
        <f>VLOOKUP($B143,'Form Responses 1'!$B$2:$S$771,6,FALSE)</f>
        <v>129</v>
      </c>
      <c r="J143" s="9">
        <f>VLOOKUP($B143,'Form Responses 1'!$B$2:$S$771,7,FALSE)</f>
        <v>69</v>
      </c>
      <c r="K143" s="9">
        <f>VLOOKUP($B143,'Form Responses 1'!$B$2:$S$771,8,FALSE)</f>
        <v>60</v>
      </c>
      <c r="L143" s="10">
        <f>VLOOKUP($B143,'Form Responses 1'!$B$2:$S$771,9,FALSE)</f>
        <v>79</v>
      </c>
      <c r="M143" s="10">
        <f>VLOOKUP($B143,'Form Responses 1'!$B$2:$S$771,10,FALSE)</f>
        <v>5</v>
      </c>
      <c r="N143" s="10">
        <f>VLOOKUP($B143,'Form Responses 1'!$B$2:$S$771,11,FALSE)</f>
        <v>73</v>
      </c>
      <c r="O143" s="10">
        <f>VLOOKUP($B143,'Form Responses 1'!$B$2:$S$771,12,FALSE)</f>
        <v>1</v>
      </c>
      <c r="P143" s="11">
        <f>VLOOKUP($B143,'Form Responses 1'!$B$2:$S$771,13,FALSE)</f>
        <v>50</v>
      </c>
      <c r="Q143" s="11">
        <f>VLOOKUP($B143,'Form Responses 1'!$B$2:$S$771,14,FALSE)</f>
        <v>1</v>
      </c>
      <c r="R143" s="11">
        <f>VLOOKUP($B143,'Form Responses 1'!$B$2:$S$771,15,FALSE)</f>
        <v>49</v>
      </c>
      <c r="S143" s="11">
        <f>VLOOKUP($B143,'Form Responses 1'!$B$2:$S$771,16,FALSE)</f>
        <v>0</v>
      </c>
      <c r="T143" s="1">
        <f>VLOOKUP($B143,'Form Responses 1'!$B$2:$S$771,17,FALSE)</f>
        <v>0</v>
      </c>
      <c r="U143" s="1" t="str">
        <f>VLOOKUP($B143,'Form Responses 1'!$B$2:$S$771,18,FALSE)</f>
        <v>-</v>
      </c>
      <c r="V143" s="1">
        <f>VLOOKUP($B143,'Form Responses 1'!$B$2:$U$771,19,FALSE)</f>
        <v>16</v>
      </c>
      <c r="W143" s="1">
        <f>VLOOKUP($B143,'Form Responses 1'!$B$2:$U$771,20,FALSE)</f>
        <v>12</v>
      </c>
      <c r="X143" s="16">
        <f>COUNTIF('Form Responses 1'!$B$2:$B$763,$B143)</f>
        <v>1</v>
      </c>
      <c r="Y143" s="16" t="str">
        <f t="shared" si="0"/>
        <v>SAMA</v>
      </c>
      <c r="Z143" s="16" t="str">
        <f t="shared" si="1"/>
        <v>SAMA</v>
      </c>
      <c r="AA143" s="16" t="str">
        <f t="shared" si="2"/>
        <v>SAMA</v>
      </c>
    </row>
    <row r="144" spans="1:27" ht="15" x14ac:dyDescent="0.25">
      <c r="A144" s="13" t="s">
        <v>254</v>
      </c>
      <c r="B144" s="14">
        <v>20533695</v>
      </c>
      <c r="C144" s="13" t="s">
        <v>22</v>
      </c>
      <c r="D144" s="13" t="s">
        <v>400</v>
      </c>
      <c r="E144" s="13" t="s">
        <v>473</v>
      </c>
      <c r="F144" s="13" t="s">
        <v>402</v>
      </c>
      <c r="G144" s="15">
        <v>146</v>
      </c>
      <c r="I144" s="9">
        <f>VLOOKUP($B144,'Form Responses 1'!$B$2:$S$771,6,FALSE)</f>
        <v>148</v>
      </c>
      <c r="J144" s="9">
        <f>VLOOKUP($B144,'Form Responses 1'!$B$2:$S$771,7,FALSE)</f>
        <v>75</v>
      </c>
      <c r="K144" s="9">
        <f>VLOOKUP($B144,'Form Responses 1'!$B$2:$S$771,8,FALSE)</f>
        <v>73</v>
      </c>
      <c r="L144" s="10">
        <f>VLOOKUP($B144,'Form Responses 1'!$B$2:$S$771,9,FALSE)</f>
        <v>141</v>
      </c>
      <c r="M144" s="10">
        <f>VLOOKUP($B144,'Form Responses 1'!$B$2:$S$771,10,FALSE)</f>
        <v>20</v>
      </c>
      <c r="N144" s="10">
        <f>VLOOKUP($B144,'Form Responses 1'!$B$2:$S$771,11,FALSE)</f>
        <v>118</v>
      </c>
      <c r="O144" s="10">
        <f>VLOOKUP($B144,'Form Responses 1'!$B$2:$S$771,12,FALSE)</f>
        <v>3</v>
      </c>
      <c r="P144" s="11">
        <f>VLOOKUP($B144,'Form Responses 1'!$B$2:$S$771,13,FALSE)</f>
        <v>7</v>
      </c>
      <c r="Q144" s="11">
        <f>VLOOKUP($B144,'Form Responses 1'!$B$2:$S$771,14,FALSE)</f>
        <v>0</v>
      </c>
      <c r="R144" s="11">
        <f>VLOOKUP($B144,'Form Responses 1'!$B$2:$S$771,15,FALSE)</f>
        <v>7</v>
      </c>
      <c r="S144" s="11">
        <f>VLOOKUP($B144,'Form Responses 1'!$B$2:$S$771,16,FALSE)</f>
        <v>0</v>
      </c>
      <c r="T144" s="1">
        <f>VLOOKUP($B144,'Form Responses 1'!$B$2:$S$771,17,FALSE)</f>
        <v>0</v>
      </c>
      <c r="U144" s="1" t="str">
        <f>VLOOKUP($B144,'Form Responses 1'!$B$2:$S$771,18,FALSE)</f>
        <v>-</v>
      </c>
      <c r="V144" s="1">
        <f>VLOOKUP($B144,'Form Responses 1'!$B$2:$U$771,19,FALSE)</f>
        <v>17</v>
      </c>
      <c r="W144" s="1">
        <f>VLOOKUP($B144,'Form Responses 1'!$B$2:$U$771,20,FALSE)</f>
        <v>14</v>
      </c>
      <c r="X144" s="16">
        <f>COUNTIF('Form Responses 1'!$B$2:$B$763,$B144)</f>
        <v>1</v>
      </c>
      <c r="Y144" s="16" t="str">
        <f t="shared" si="0"/>
        <v>SAMA</v>
      </c>
      <c r="Z144" s="16" t="str">
        <f t="shared" si="1"/>
        <v>SAMA</v>
      </c>
      <c r="AA144" s="16" t="str">
        <f t="shared" si="2"/>
        <v>SAMA</v>
      </c>
    </row>
    <row r="145" spans="1:27" ht="15" x14ac:dyDescent="0.25">
      <c r="A145" s="13" t="s">
        <v>354</v>
      </c>
      <c r="B145" s="14">
        <v>20533696</v>
      </c>
      <c r="C145" s="13" t="s">
        <v>22</v>
      </c>
      <c r="D145" s="13" t="s">
        <v>400</v>
      </c>
      <c r="E145" s="13" t="s">
        <v>473</v>
      </c>
      <c r="F145" s="13" t="s">
        <v>402</v>
      </c>
      <c r="G145" s="15">
        <v>152</v>
      </c>
      <c r="I145" s="9">
        <f>VLOOKUP($B145,'Form Responses 1'!$B$2:$S$771,6,FALSE)</f>
        <v>153</v>
      </c>
      <c r="J145" s="9">
        <f>VLOOKUP($B145,'Form Responses 1'!$B$2:$S$771,7,FALSE)</f>
        <v>79</v>
      </c>
      <c r="K145" s="9">
        <f>VLOOKUP($B145,'Form Responses 1'!$B$2:$S$771,8,FALSE)</f>
        <v>74</v>
      </c>
      <c r="L145" s="10">
        <f>VLOOKUP($B145,'Form Responses 1'!$B$2:$S$771,9,FALSE)</f>
        <v>153</v>
      </c>
      <c r="M145" s="10">
        <f>VLOOKUP($B145,'Form Responses 1'!$B$2:$S$771,10,FALSE)</f>
        <v>4</v>
      </c>
      <c r="N145" s="10">
        <f>VLOOKUP($B145,'Form Responses 1'!$B$2:$S$771,11,FALSE)</f>
        <v>149</v>
      </c>
      <c r="O145" s="10">
        <f>VLOOKUP($B145,'Form Responses 1'!$B$2:$S$771,12,FALSE)</f>
        <v>0</v>
      </c>
      <c r="P145" s="11">
        <f>VLOOKUP($B145,'Form Responses 1'!$B$2:$S$771,13,FALSE)</f>
        <v>0</v>
      </c>
      <c r="Q145" s="11">
        <f>VLOOKUP($B145,'Form Responses 1'!$B$2:$S$771,14,FALSE)</f>
        <v>0</v>
      </c>
      <c r="R145" s="11">
        <f>VLOOKUP($B145,'Form Responses 1'!$B$2:$S$771,15,FALSE)</f>
        <v>0</v>
      </c>
      <c r="S145" s="11">
        <f>VLOOKUP($B145,'Form Responses 1'!$B$2:$S$771,16,FALSE)</f>
        <v>0</v>
      </c>
      <c r="T145" s="1">
        <f>VLOOKUP($B145,'Form Responses 1'!$B$2:$S$771,17,FALSE)</f>
        <v>0</v>
      </c>
      <c r="U145" s="1">
        <f>VLOOKUP($B145,'Form Responses 1'!$B$2:$S$771,18,FALSE)</f>
        <v>0</v>
      </c>
      <c r="V145" s="1">
        <f>VLOOKUP($B145,'Form Responses 1'!$B$2:$U$771,19,FALSE)</f>
        <v>21</v>
      </c>
      <c r="W145" s="1">
        <f>VLOOKUP($B145,'Form Responses 1'!$B$2:$U$771,20,FALSE)</f>
        <v>21</v>
      </c>
      <c r="X145" s="16">
        <f>COUNTIF('Form Responses 1'!$B$2:$B$763,$B145)</f>
        <v>1</v>
      </c>
      <c r="Y145" s="16" t="str">
        <f t="shared" si="0"/>
        <v>SAMA</v>
      </c>
      <c r="Z145" s="16" t="str">
        <f t="shared" si="1"/>
        <v>SAMA</v>
      </c>
      <c r="AA145" s="16" t="str">
        <f t="shared" si="2"/>
        <v>SAMA</v>
      </c>
    </row>
    <row r="146" spans="1:27" ht="15" x14ac:dyDescent="0.25">
      <c r="A146" s="13" t="s">
        <v>179</v>
      </c>
      <c r="B146" s="14">
        <v>20533697</v>
      </c>
      <c r="C146" s="13" t="s">
        <v>22</v>
      </c>
      <c r="D146" s="13" t="s">
        <v>400</v>
      </c>
      <c r="E146" s="13" t="s">
        <v>474</v>
      </c>
      <c r="F146" s="13" t="s">
        <v>402</v>
      </c>
      <c r="G146" s="15">
        <v>485</v>
      </c>
      <c r="I146" s="9">
        <f>VLOOKUP($B146,'Form Responses 1'!$B$2:$S$771,6,FALSE)</f>
        <v>485</v>
      </c>
      <c r="J146" s="9">
        <f>VLOOKUP($B146,'Form Responses 1'!$B$2:$S$771,7,FALSE)</f>
        <v>242</v>
      </c>
      <c r="K146" s="9">
        <f>VLOOKUP($B146,'Form Responses 1'!$B$2:$S$771,8,FALSE)</f>
        <v>243</v>
      </c>
      <c r="L146" s="10">
        <f>VLOOKUP($B146,'Form Responses 1'!$B$2:$S$771,9,FALSE)</f>
        <v>451</v>
      </c>
      <c r="M146" s="10">
        <f>VLOOKUP($B146,'Form Responses 1'!$B$2:$S$771,10,FALSE)</f>
        <v>0</v>
      </c>
      <c r="N146" s="10">
        <f>VLOOKUP($B146,'Form Responses 1'!$B$2:$S$771,11,FALSE)</f>
        <v>451</v>
      </c>
      <c r="O146" s="10">
        <f>VLOOKUP($B146,'Form Responses 1'!$B$2:$S$771,12,FALSE)</f>
        <v>0</v>
      </c>
      <c r="P146" s="11">
        <f>VLOOKUP($B146,'Form Responses 1'!$B$2:$S$771,13,FALSE)</f>
        <v>34</v>
      </c>
      <c r="Q146" s="11">
        <f>VLOOKUP($B146,'Form Responses 1'!$B$2:$S$771,14,FALSE)</f>
        <v>0</v>
      </c>
      <c r="R146" s="11">
        <f>VLOOKUP($B146,'Form Responses 1'!$B$2:$S$771,15,FALSE)</f>
        <v>34</v>
      </c>
      <c r="S146" s="11">
        <f>VLOOKUP($B146,'Form Responses 1'!$B$2:$S$771,16,FALSE)</f>
        <v>0</v>
      </c>
      <c r="T146" s="1">
        <f>VLOOKUP($B146,'Form Responses 1'!$B$2:$S$771,17,FALSE)</f>
        <v>0</v>
      </c>
      <c r="U146" s="1">
        <f>VLOOKUP($B146,'Form Responses 1'!$B$2:$S$771,18,FALSE)</f>
        <v>0</v>
      </c>
      <c r="V146" s="1">
        <f>VLOOKUP($B146,'Form Responses 1'!$B$2:$U$771,19,FALSE)</f>
        <v>84</v>
      </c>
      <c r="W146" s="1">
        <f>VLOOKUP($B146,'Form Responses 1'!$B$2:$U$771,20,FALSE)</f>
        <v>84</v>
      </c>
      <c r="X146" s="16">
        <f>COUNTIF('Form Responses 1'!$B$2:$B$763,$B146)</f>
        <v>1</v>
      </c>
      <c r="Y146" s="16" t="str">
        <f t="shared" si="0"/>
        <v>SAMA</v>
      </c>
      <c r="Z146" s="16" t="str">
        <f t="shared" si="1"/>
        <v>SAMA</v>
      </c>
      <c r="AA146" s="16" t="str">
        <f t="shared" si="2"/>
        <v>SAMA</v>
      </c>
    </row>
    <row r="147" spans="1:27" ht="15" x14ac:dyDescent="0.25">
      <c r="A147" s="13" t="s">
        <v>236</v>
      </c>
      <c r="B147" s="14">
        <v>20533670</v>
      </c>
      <c r="C147" s="13" t="s">
        <v>22</v>
      </c>
      <c r="D147" s="13" t="s">
        <v>400</v>
      </c>
      <c r="E147" s="13" t="s">
        <v>474</v>
      </c>
      <c r="F147" s="13" t="s">
        <v>402</v>
      </c>
      <c r="G147" s="15">
        <v>288</v>
      </c>
      <c r="I147" s="9">
        <f>VLOOKUP($B147,'Form Responses 1'!$B$2:$S$771,6,FALSE)</f>
        <v>288</v>
      </c>
      <c r="J147" s="9">
        <f>VLOOKUP($B147,'Form Responses 1'!$B$2:$S$771,7,FALSE)</f>
        <v>146</v>
      </c>
      <c r="K147" s="9">
        <f>VLOOKUP($B147,'Form Responses 1'!$B$2:$S$771,8,FALSE)</f>
        <v>142</v>
      </c>
      <c r="L147" s="10">
        <f>VLOOKUP($B147,'Form Responses 1'!$B$2:$S$771,9,FALSE)</f>
        <v>245</v>
      </c>
      <c r="M147" s="10">
        <f>VLOOKUP($B147,'Form Responses 1'!$B$2:$S$771,10,FALSE)</f>
        <v>6</v>
      </c>
      <c r="N147" s="10">
        <f>VLOOKUP($B147,'Form Responses 1'!$B$2:$S$771,11,FALSE)</f>
        <v>239</v>
      </c>
      <c r="O147" s="10">
        <f>VLOOKUP($B147,'Form Responses 1'!$B$2:$S$771,12,FALSE)</f>
        <v>0</v>
      </c>
      <c r="P147" s="11">
        <f>VLOOKUP($B147,'Form Responses 1'!$B$2:$S$771,13,FALSE)</f>
        <v>43</v>
      </c>
      <c r="Q147" s="11">
        <f>VLOOKUP($B147,'Form Responses 1'!$B$2:$S$771,14,FALSE)</f>
        <v>6</v>
      </c>
      <c r="R147" s="11">
        <f>VLOOKUP($B147,'Form Responses 1'!$B$2:$S$771,15,FALSE)</f>
        <v>37</v>
      </c>
      <c r="S147" s="11">
        <f>VLOOKUP($B147,'Form Responses 1'!$B$2:$S$771,16,FALSE)</f>
        <v>0</v>
      </c>
      <c r="T147" s="1">
        <f>VLOOKUP($B147,'Form Responses 1'!$B$2:$S$771,17,FALSE)</f>
        <v>0</v>
      </c>
      <c r="U147" s="1">
        <f>VLOOKUP($B147,'Form Responses 1'!$B$2:$S$771,18,FALSE)</f>
        <v>0</v>
      </c>
      <c r="V147" s="1">
        <f>VLOOKUP($B147,'Form Responses 1'!$B$2:$U$771,19,FALSE)</f>
        <v>46</v>
      </c>
      <c r="W147" s="1">
        <f>VLOOKUP($B147,'Form Responses 1'!$B$2:$U$771,20,FALSE)</f>
        <v>46</v>
      </c>
      <c r="X147" s="16">
        <f>COUNTIF('Form Responses 1'!$B$2:$B$763,$B147)</f>
        <v>1</v>
      </c>
      <c r="Y147" s="16" t="str">
        <f t="shared" si="0"/>
        <v>SAMA</v>
      </c>
      <c r="Z147" s="16" t="str">
        <f t="shared" si="1"/>
        <v>SAMA</v>
      </c>
      <c r="AA147" s="16" t="str">
        <f t="shared" si="2"/>
        <v>SAMA</v>
      </c>
    </row>
    <row r="148" spans="1:27" ht="15" x14ac:dyDescent="0.25">
      <c r="A148" s="13" t="s">
        <v>475</v>
      </c>
      <c r="B148" s="14">
        <v>20533671</v>
      </c>
      <c r="C148" s="13" t="s">
        <v>22</v>
      </c>
      <c r="D148" s="13" t="s">
        <v>400</v>
      </c>
      <c r="E148" s="13" t="s">
        <v>474</v>
      </c>
      <c r="F148" s="13" t="s">
        <v>402</v>
      </c>
      <c r="G148" s="15">
        <v>142</v>
      </c>
      <c r="I148" s="9">
        <f>VLOOKUP($B148,'Form Responses 1'!$B$2:$S$771,6,FALSE)</f>
        <v>143</v>
      </c>
      <c r="J148" s="9">
        <f>VLOOKUP($B148,'Form Responses 1'!$B$2:$S$771,7,FALSE)</f>
        <v>74</v>
      </c>
      <c r="K148" s="9">
        <f>VLOOKUP($B148,'Form Responses 1'!$B$2:$S$771,8,FALSE)</f>
        <v>69</v>
      </c>
      <c r="L148" s="10">
        <f>VLOOKUP($B148,'Form Responses 1'!$B$2:$S$771,9,FALSE)</f>
        <v>137</v>
      </c>
      <c r="M148" s="10">
        <f>VLOOKUP($B148,'Form Responses 1'!$B$2:$S$771,10,FALSE)</f>
        <v>20</v>
      </c>
      <c r="N148" s="10">
        <f>VLOOKUP($B148,'Form Responses 1'!$B$2:$S$771,11,FALSE)</f>
        <v>85</v>
      </c>
      <c r="O148" s="10">
        <f>VLOOKUP($B148,'Form Responses 1'!$B$2:$S$771,12,FALSE)</f>
        <v>32</v>
      </c>
      <c r="P148" s="11">
        <f>VLOOKUP($B148,'Form Responses 1'!$B$2:$S$771,13,FALSE)</f>
        <v>6</v>
      </c>
      <c r="Q148" s="11">
        <f>VLOOKUP($B148,'Form Responses 1'!$B$2:$S$771,14,FALSE)</f>
        <v>0</v>
      </c>
      <c r="R148" s="11">
        <f>VLOOKUP($B148,'Form Responses 1'!$B$2:$S$771,15,FALSE)</f>
        <v>6</v>
      </c>
      <c r="S148" s="11">
        <f>VLOOKUP($B148,'Form Responses 1'!$B$2:$S$771,16,FALSE)</f>
        <v>0</v>
      </c>
      <c r="T148" s="1">
        <f>VLOOKUP($B148,'Form Responses 1'!$B$2:$S$771,17,FALSE)</f>
        <v>0</v>
      </c>
      <c r="U148" s="1">
        <f>VLOOKUP($B148,'Form Responses 1'!$B$2:$S$771,18,FALSE)</f>
        <v>0</v>
      </c>
      <c r="V148" s="1">
        <f>VLOOKUP($B148,'Form Responses 1'!$B$2:$U$771,19,FALSE)</f>
        <v>23</v>
      </c>
      <c r="W148" s="1">
        <f>VLOOKUP($B148,'Form Responses 1'!$B$2:$U$771,20,FALSE)</f>
        <v>22</v>
      </c>
      <c r="X148" s="16">
        <f>COUNTIF('Form Responses 1'!$B$2:$B$763,$B148)</f>
        <v>1</v>
      </c>
      <c r="Y148" s="16" t="str">
        <f t="shared" si="0"/>
        <v>SAMA</v>
      </c>
      <c r="Z148" s="16" t="str">
        <f t="shared" si="1"/>
        <v>SAMA</v>
      </c>
      <c r="AA148" s="16" t="str">
        <f t="shared" si="2"/>
        <v>SAMA</v>
      </c>
    </row>
    <row r="149" spans="1:27" ht="15" x14ac:dyDescent="0.25">
      <c r="A149" s="13" t="s">
        <v>102</v>
      </c>
      <c r="B149" s="14">
        <v>20533672</v>
      </c>
      <c r="C149" s="13" t="s">
        <v>22</v>
      </c>
      <c r="D149" s="13" t="s">
        <v>400</v>
      </c>
      <c r="E149" s="13" t="s">
        <v>474</v>
      </c>
      <c r="F149" s="13" t="s">
        <v>402</v>
      </c>
      <c r="G149" s="15">
        <v>138</v>
      </c>
      <c r="I149" s="9">
        <f>VLOOKUP($B149,'Form Responses 1'!$B$2:$S$771,6,FALSE)</f>
        <v>137</v>
      </c>
      <c r="J149" s="9">
        <f>VLOOKUP($B149,'Form Responses 1'!$B$2:$S$771,7,FALSE)</f>
        <v>61</v>
      </c>
      <c r="K149" s="9">
        <f>VLOOKUP($B149,'Form Responses 1'!$B$2:$S$771,8,FALSE)</f>
        <v>76</v>
      </c>
      <c r="L149" s="10">
        <f>VLOOKUP($B149,'Form Responses 1'!$B$2:$S$771,9,FALSE)</f>
        <v>130</v>
      </c>
      <c r="M149" s="10">
        <f>VLOOKUP($B149,'Form Responses 1'!$B$2:$S$771,10,FALSE)</f>
        <v>0</v>
      </c>
      <c r="N149" s="10">
        <f>VLOOKUP($B149,'Form Responses 1'!$B$2:$S$771,11,FALSE)</f>
        <v>130</v>
      </c>
      <c r="O149" s="10">
        <f>VLOOKUP($B149,'Form Responses 1'!$B$2:$S$771,12,FALSE)</f>
        <v>0</v>
      </c>
      <c r="P149" s="11">
        <f>VLOOKUP($B149,'Form Responses 1'!$B$2:$S$771,13,FALSE)</f>
        <v>7</v>
      </c>
      <c r="Q149" s="11">
        <f>VLOOKUP($B149,'Form Responses 1'!$B$2:$S$771,14,FALSE)</f>
        <v>0</v>
      </c>
      <c r="R149" s="11">
        <f>VLOOKUP($B149,'Form Responses 1'!$B$2:$S$771,15,FALSE)</f>
        <v>7</v>
      </c>
      <c r="S149" s="11">
        <f>VLOOKUP($B149,'Form Responses 1'!$B$2:$S$771,16,FALSE)</f>
        <v>0</v>
      </c>
      <c r="T149" s="1">
        <f>VLOOKUP($B149,'Form Responses 1'!$B$2:$S$771,17,FALSE)</f>
        <v>0</v>
      </c>
      <c r="U149" s="1">
        <f>VLOOKUP($B149,'Form Responses 1'!$B$2:$S$771,18,FALSE)</f>
        <v>0</v>
      </c>
      <c r="V149" s="1">
        <f>VLOOKUP($B149,'Form Responses 1'!$B$2:$U$771,19,FALSE)</f>
        <v>18</v>
      </c>
      <c r="W149" s="1">
        <f>VLOOKUP($B149,'Form Responses 1'!$B$2:$U$771,20,FALSE)</f>
        <v>5</v>
      </c>
      <c r="X149" s="16">
        <f>COUNTIF('Form Responses 1'!$B$2:$B$763,$B149)</f>
        <v>1</v>
      </c>
      <c r="Y149" s="16" t="str">
        <f t="shared" si="0"/>
        <v>SAMA</v>
      </c>
      <c r="Z149" s="16" t="str">
        <f t="shared" si="1"/>
        <v>SAMA</v>
      </c>
      <c r="AA149" s="16" t="str">
        <f t="shared" si="2"/>
        <v>SAMA</v>
      </c>
    </row>
    <row r="150" spans="1:27" ht="15" x14ac:dyDescent="0.25">
      <c r="A150" s="13" t="s">
        <v>41</v>
      </c>
      <c r="B150" s="14">
        <v>20539466</v>
      </c>
      <c r="C150" s="13" t="s">
        <v>22</v>
      </c>
      <c r="D150" s="13" t="s">
        <v>400</v>
      </c>
      <c r="E150" s="13" t="s">
        <v>474</v>
      </c>
      <c r="F150" s="13" t="s">
        <v>402</v>
      </c>
      <c r="G150" s="15">
        <v>82</v>
      </c>
      <c r="I150" s="9">
        <f>VLOOKUP($B150,'Form Responses 1'!$B$2:$S$771,6,FALSE)</f>
        <v>84</v>
      </c>
      <c r="J150" s="9">
        <f>VLOOKUP($B150,'Form Responses 1'!$B$2:$S$771,7,FALSE)</f>
        <v>43</v>
      </c>
      <c r="K150" s="9">
        <f>VLOOKUP($B150,'Form Responses 1'!$B$2:$S$771,8,FALSE)</f>
        <v>41</v>
      </c>
      <c r="L150" s="10">
        <f>VLOOKUP($B150,'Form Responses 1'!$B$2:$S$771,9,FALSE)</f>
        <v>70</v>
      </c>
      <c r="M150" s="10">
        <f>VLOOKUP($B150,'Form Responses 1'!$B$2:$S$771,10,FALSE)</f>
        <v>3</v>
      </c>
      <c r="N150" s="10">
        <f>VLOOKUP($B150,'Form Responses 1'!$B$2:$S$771,11,FALSE)</f>
        <v>58</v>
      </c>
      <c r="O150" s="10">
        <f>VLOOKUP($B150,'Form Responses 1'!$B$2:$S$771,12,FALSE)</f>
        <v>9</v>
      </c>
      <c r="P150" s="11">
        <f>VLOOKUP($B150,'Form Responses 1'!$B$2:$S$771,13,FALSE)</f>
        <v>14</v>
      </c>
      <c r="Q150" s="11">
        <f>VLOOKUP($B150,'Form Responses 1'!$B$2:$S$771,14,FALSE)</f>
        <v>0</v>
      </c>
      <c r="R150" s="11">
        <f>VLOOKUP($B150,'Form Responses 1'!$B$2:$S$771,15,FALSE)</f>
        <v>12</v>
      </c>
      <c r="S150" s="11">
        <f>VLOOKUP($B150,'Form Responses 1'!$B$2:$S$771,16,FALSE)</f>
        <v>2</v>
      </c>
      <c r="T150" s="1">
        <f>VLOOKUP($B150,'Form Responses 1'!$B$2:$S$771,17,FALSE)</f>
        <v>1</v>
      </c>
      <c r="U150" s="1" t="str">
        <f>VLOOKUP($B150,'Form Responses 1'!$B$2:$S$771,18,FALSE)</f>
        <v>Muhammad Dwi Maulana Muzzaki - Lain-lain</v>
      </c>
      <c r="V150" s="1">
        <f>VLOOKUP($B150,'Form Responses 1'!$B$2:$U$771,19,FALSE)</f>
        <v>26</v>
      </c>
      <c r="W150" s="1">
        <f>VLOOKUP($B150,'Form Responses 1'!$B$2:$U$771,20,FALSE)</f>
        <v>24</v>
      </c>
      <c r="X150" s="16">
        <f>COUNTIF('Form Responses 1'!$B$2:$B$763,$B150)</f>
        <v>1</v>
      </c>
      <c r="Y150" s="16" t="str">
        <f t="shared" si="0"/>
        <v>SAMA</v>
      </c>
      <c r="Z150" s="16" t="str">
        <f t="shared" si="1"/>
        <v>SAMA</v>
      </c>
      <c r="AA150" s="16" t="str">
        <f t="shared" si="2"/>
        <v>SAMA</v>
      </c>
    </row>
    <row r="151" spans="1:27" ht="15" x14ac:dyDescent="0.25">
      <c r="A151" s="13" t="s">
        <v>364</v>
      </c>
      <c r="B151" s="14">
        <v>20533698</v>
      </c>
      <c r="C151" s="13" t="s">
        <v>22</v>
      </c>
      <c r="D151" s="13" t="s">
        <v>400</v>
      </c>
      <c r="E151" s="13" t="s">
        <v>474</v>
      </c>
      <c r="F151" s="13" t="s">
        <v>402</v>
      </c>
      <c r="G151" s="15">
        <v>142</v>
      </c>
      <c r="I151" s="9">
        <f>VLOOKUP($B151,'Form Responses 1'!$B$2:$S$771,6,FALSE)</f>
        <v>142</v>
      </c>
      <c r="J151" s="9">
        <f>VLOOKUP($B151,'Form Responses 1'!$B$2:$S$771,7,FALSE)</f>
        <v>72</v>
      </c>
      <c r="K151" s="9">
        <f>VLOOKUP($B151,'Form Responses 1'!$B$2:$S$771,8,FALSE)</f>
        <v>70</v>
      </c>
      <c r="L151" s="10">
        <f>VLOOKUP($B151,'Form Responses 1'!$B$2:$S$771,9,FALSE)</f>
        <v>134</v>
      </c>
      <c r="M151" s="10">
        <f>VLOOKUP($B151,'Form Responses 1'!$B$2:$S$771,10,FALSE)</f>
        <v>6</v>
      </c>
      <c r="N151" s="10">
        <f>VLOOKUP($B151,'Form Responses 1'!$B$2:$S$771,11,FALSE)</f>
        <v>123</v>
      </c>
      <c r="O151" s="10">
        <f>VLOOKUP($B151,'Form Responses 1'!$B$2:$S$771,12,FALSE)</f>
        <v>5</v>
      </c>
      <c r="P151" s="11">
        <f>VLOOKUP($B151,'Form Responses 1'!$B$2:$S$771,13,FALSE)</f>
        <v>8</v>
      </c>
      <c r="Q151" s="11">
        <f>VLOOKUP($B151,'Form Responses 1'!$B$2:$S$771,14,FALSE)</f>
        <v>1</v>
      </c>
      <c r="R151" s="11">
        <f>VLOOKUP($B151,'Form Responses 1'!$B$2:$S$771,15,FALSE)</f>
        <v>7</v>
      </c>
      <c r="S151" s="11">
        <f>VLOOKUP($B151,'Form Responses 1'!$B$2:$S$771,16,FALSE)</f>
        <v>0</v>
      </c>
      <c r="T151" s="1">
        <f>VLOOKUP($B151,'Form Responses 1'!$B$2:$S$771,17,FALSE)</f>
        <v>0</v>
      </c>
      <c r="U151" s="1">
        <f>VLOOKUP($B151,'Form Responses 1'!$B$2:$S$771,18,FALSE)</f>
        <v>0</v>
      </c>
      <c r="V151" s="1">
        <f>VLOOKUP($B151,'Form Responses 1'!$B$2:$U$771,19,FALSE)</f>
        <v>21</v>
      </c>
      <c r="W151" s="1">
        <f>VLOOKUP($B151,'Form Responses 1'!$B$2:$U$771,20,FALSE)</f>
        <v>19</v>
      </c>
      <c r="X151" s="16">
        <f>COUNTIF('Form Responses 1'!$B$2:$B$763,$B151)</f>
        <v>1</v>
      </c>
      <c r="Y151" s="16" t="str">
        <f t="shared" si="0"/>
        <v>SAMA</v>
      </c>
      <c r="Z151" s="16" t="str">
        <f t="shared" si="1"/>
        <v>SAMA</v>
      </c>
      <c r="AA151" s="16" t="str">
        <f t="shared" si="2"/>
        <v>SAMA</v>
      </c>
    </row>
    <row r="152" spans="1:27" ht="15" x14ac:dyDescent="0.25">
      <c r="A152" s="13" t="s">
        <v>476</v>
      </c>
      <c r="B152" s="14">
        <v>20533685</v>
      </c>
      <c r="C152" s="13" t="s">
        <v>22</v>
      </c>
      <c r="D152" s="13" t="s">
        <v>400</v>
      </c>
      <c r="E152" s="13" t="s">
        <v>474</v>
      </c>
      <c r="F152" s="13" t="s">
        <v>402</v>
      </c>
      <c r="G152" s="15">
        <v>85</v>
      </c>
      <c r="I152" s="9">
        <f>VLOOKUP($B152,'Form Responses 1'!$B$2:$S$771,6,FALSE)</f>
        <v>85</v>
      </c>
      <c r="J152" s="9">
        <f>VLOOKUP($B152,'Form Responses 1'!$B$2:$S$771,7,FALSE)</f>
        <v>47</v>
      </c>
      <c r="K152" s="9">
        <f>VLOOKUP($B152,'Form Responses 1'!$B$2:$S$771,8,FALSE)</f>
        <v>38</v>
      </c>
      <c r="L152" s="10">
        <f>VLOOKUP($B152,'Form Responses 1'!$B$2:$S$771,9,FALSE)</f>
        <v>68</v>
      </c>
      <c r="M152" s="10">
        <f>VLOOKUP($B152,'Form Responses 1'!$B$2:$S$771,10,FALSE)</f>
        <v>2</v>
      </c>
      <c r="N152" s="10">
        <f>VLOOKUP($B152,'Form Responses 1'!$B$2:$S$771,11,FALSE)</f>
        <v>65</v>
      </c>
      <c r="O152" s="10">
        <f>VLOOKUP($B152,'Form Responses 1'!$B$2:$S$771,12,FALSE)</f>
        <v>1</v>
      </c>
      <c r="P152" s="11">
        <f>VLOOKUP($B152,'Form Responses 1'!$B$2:$S$771,13,FALSE)</f>
        <v>17</v>
      </c>
      <c r="Q152" s="11">
        <f>VLOOKUP($B152,'Form Responses 1'!$B$2:$S$771,14,FALSE)</f>
        <v>0</v>
      </c>
      <c r="R152" s="11">
        <f>VLOOKUP($B152,'Form Responses 1'!$B$2:$S$771,15,FALSE)</f>
        <v>16</v>
      </c>
      <c r="S152" s="11">
        <f>VLOOKUP($B152,'Form Responses 1'!$B$2:$S$771,16,FALSE)</f>
        <v>1</v>
      </c>
      <c r="T152" s="1">
        <f>VLOOKUP($B152,'Form Responses 1'!$B$2:$S$771,17,FALSE)</f>
        <v>0</v>
      </c>
      <c r="U152" s="1">
        <f>VLOOKUP($B152,'Form Responses 1'!$B$2:$S$771,18,FALSE)</f>
        <v>0</v>
      </c>
      <c r="V152" s="1">
        <f>VLOOKUP($B152,'Form Responses 1'!$B$2:$U$771,19,FALSE)</f>
        <v>8</v>
      </c>
      <c r="W152" s="1">
        <f>VLOOKUP($B152,'Form Responses 1'!$B$2:$U$771,20,FALSE)</f>
        <v>6</v>
      </c>
      <c r="X152" s="16">
        <f>COUNTIF('Form Responses 1'!$B$2:$B$763,$B152)</f>
        <v>1</v>
      </c>
      <c r="Y152" s="16" t="str">
        <f t="shared" si="0"/>
        <v>SAMA</v>
      </c>
      <c r="Z152" s="16" t="str">
        <f t="shared" si="1"/>
        <v>SAMA</v>
      </c>
      <c r="AA152" s="16" t="str">
        <f t="shared" si="2"/>
        <v>SAMA</v>
      </c>
    </row>
    <row r="153" spans="1:27" ht="15" x14ac:dyDescent="0.25">
      <c r="A153" s="13" t="s">
        <v>477</v>
      </c>
      <c r="B153" s="14">
        <v>20539467</v>
      </c>
      <c r="C153" s="13" t="s">
        <v>22</v>
      </c>
      <c r="D153" s="13" t="s">
        <v>400</v>
      </c>
      <c r="E153" s="13" t="s">
        <v>474</v>
      </c>
      <c r="F153" s="13" t="s">
        <v>402</v>
      </c>
      <c r="G153" s="15">
        <v>251</v>
      </c>
      <c r="I153" s="9">
        <f>VLOOKUP($B153,'Form Responses 1'!$B$2:$S$771,6,FALSE)</f>
        <v>251</v>
      </c>
      <c r="J153" s="9">
        <f>VLOOKUP($B153,'Form Responses 1'!$B$2:$S$771,7,FALSE)</f>
        <v>123</v>
      </c>
      <c r="K153" s="9">
        <f>VLOOKUP($B153,'Form Responses 1'!$B$2:$S$771,8,FALSE)</f>
        <v>128</v>
      </c>
      <c r="L153" s="10">
        <f>VLOOKUP($B153,'Form Responses 1'!$B$2:$S$771,9,FALSE)</f>
        <v>208</v>
      </c>
      <c r="M153" s="10">
        <f>VLOOKUP($B153,'Form Responses 1'!$B$2:$S$771,10,FALSE)</f>
        <v>0</v>
      </c>
      <c r="N153" s="10">
        <f>VLOOKUP($B153,'Form Responses 1'!$B$2:$S$771,11,FALSE)</f>
        <v>189</v>
      </c>
      <c r="O153" s="10">
        <f>VLOOKUP($B153,'Form Responses 1'!$B$2:$S$771,12,FALSE)</f>
        <v>19</v>
      </c>
      <c r="P153" s="11">
        <f>VLOOKUP($B153,'Form Responses 1'!$B$2:$S$771,13,FALSE)</f>
        <v>43</v>
      </c>
      <c r="Q153" s="11">
        <f>VLOOKUP($B153,'Form Responses 1'!$B$2:$S$771,14,FALSE)</f>
        <v>0</v>
      </c>
      <c r="R153" s="11">
        <f>VLOOKUP($B153,'Form Responses 1'!$B$2:$S$771,15,FALSE)</f>
        <v>43</v>
      </c>
      <c r="S153" s="11">
        <f>VLOOKUP($B153,'Form Responses 1'!$B$2:$S$771,16,FALSE)</f>
        <v>0</v>
      </c>
      <c r="T153" s="1">
        <f>VLOOKUP($B153,'Form Responses 1'!$B$2:$S$771,17,FALSE)</f>
        <v>1</v>
      </c>
      <c r="U153" s="1" t="str">
        <f>VLOOKUP($B153,'Form Responses 1'!$B$2:$S$771,18,FALSE)</f>
        <v>C</v>
      </c>
      <c r="V153" s="1">
        <f>VLOOKUP($B153,'Form Responses 1'!$B$2:$U$771,19,FALSE)</f>
        <v>44</v>
      </c>
      <c r="W153" s="1">
        <f>VLOOKUP($B153,'Form Responses 1'!$B$2:$U$771,20,FALSE)</f>
        <v>44</v>
      </c>
      <c r="X153" s="16">
        <f>COUNTIF('Form Responses 1'!$B$2:$B$763,$B153)</f>
        <v>1</v>
      </c>
      <c r="Y153" s="16" t="str">
        <f t="shared" si="0"/>
        <v>SAMA</v>
      </c>
      <c r="Z153" s="16" t="str">
        <f t="shared" si="1"/>
        <v>SAMA</v>
      </c>
      <c r="AA153" s="16" t="str">
        <f t="shared" si="2"/>
        <v>SAMA</v>
      </c>
    </row>
    <row r="154" spans="1:27" ht="15" x14ac:dyDescent="0.25">
      <c r="A154" s="13" t="s">
        <v>188</v>
      </c>
      <c r="B154" s="14">
        <v>20533673</v>
      </c>
      <c r="C154" s="13" t="s">
        <v>22</v>
      </c>
      <c r="D154" s="13" t="s">
        <v>400</v>
      </c>
      <c r="E154" s="13" t="s">
        <v>478</v>
      </c>
      <c r="F154" s="13" t="s">
        <v>402</v>
      </c>
      <c r="G154" s="15">
        <v>323</v>
      </c>
      <c r="I154" s="9">
        <f>VLOOKUP($B154,'Form Responses 1'!$B$2:$S$771,6,FALSE)</f>
        <v>323</v>
      </c>
      <c r="J154" s="9">
        <f>VLOOKUP($B154,'Form Responses 1'!$B$2:$S$771,7,FALSE)</f>
        <v>166</v>
      </c>
      <c r="K154" s="9">
        <f>VLOOKUP($B154,'Form Responses 1'!$B$2:$S$771,8,FALSE)</f>
        <v>157</v>
      </c>
      <c r="L154" s="10">
        <f>VLOOKUP($B154,'Form Responses 1'!$B$2:$S$771,9,FALSE)</f>
        <v>300</v>
      </c>
      <c r="M154" s="10">
        <f>VLOOKUP($B154,'Form Responses 1'!$B$2:$S$771,10,FALSE)</f>
        <v>13</v>
      </c>
      <c r="N154" s="10">
        <f>VLOOKUP($B154,'Form Responses 1'!$B$2:$S$771,11,FALSE)</f>
        <v>285</v>
      </c>
      <c r="O154" s="10">
        <f>VLOOKUP($B154,'Form Responses 1'!$B$2:$S$771,12,FALSE)</f>
        <v>2</v>
      </c>
      <c r="P154" s="11">
        <f>VLOOKUP($B154,'Form Responses 1'!$B$2:$S$771,13,FALSE)</f>
        <v>23</v>
      </c>
      <c r="Q154" s="11">
        <f>VLOOKUP($B154,'Form Responses 1'!$B$2:$S$771,14,FALSE)</f>
        <v>0</v>
      </c>
      <c r="R154" s="11">
        <f>VLOOKUP($B154,'Form Responses 1'!$B$2:$S$771,15,FALSE)</f>
        <v>22</v>
      </c>
      <c r="S154" s="11">
        <f>VLOOKUP($B154,'Form Responses 1'!$B$2:$S$771,16,FALSE)</f>
        <v>1</v>
      </c>
      <c r="T154" s="1">
        <f>VLOOKUP($B154,'Form Responses 1'!$B$2:$S$771,17,FALSE)</f>
        <v>0</v>
      </c>
      <c r="U154" s="1">
        <f>VLOOKUP($B154,'Form Responses 1'!$B$2:$S$771,18,FALSE)</f>
        <v>0</v>
      </c>
      <c r="V154" s="1">
        <f>VLOOKUP($B154,'Form Responses 1'!$B$2:$U$771,19,FALSE)</f>
        <v>52</v>
      </c>
      <c r="W154" s="1">
        <f>VLOOKUP($B154,'Form Responses 1'!$B$2:$U$771,20,FALSE)</f>
        <v>47</v>
      </c>
      <c r="X154" s="16">
        <f>COUNTIF('Form Responses 1'!$B$2:$B$763,$B154)</f>
        <v>1</v>
      </c>
      <c r="Y154" s="16" t="str">
        <f t="shared" si="0"/>
        <v>SAMA</v>
      </c>
      <c r="Z154" s="16" t="str">
        <f t="shared" si="1"/>
        <v>SAMA</v>
      </c>
      <c r="AA154" s="16" t="str">
        <f t="shared" si="2"/>
        <v>SAMA</v>
      </c>
    </row>
    <row r="155" spans="1:27" ht="15" x14ac:dyDescent="0.25">
      <c r="A155" s="13" t="s">
        <v>293</v>
      </c>
      <c r="B155" s="14">
        <v>20539468</v>
      </c>
      <c r="C155" s="13" t="s">
        <v>22</v>
      </c>
      <c r="D155" s="13" t="s">
        <v>400</v>
      </c>
      <c r="E155" s="13" t="s">
        <v>478</v>
      </c>
      <c r="F155" s="13" t="s">
        <v>402</v>
      </c>
      <c r="G155" s="15">
        <v>158</v>
      </c>
      <c r="I155" s="9">
        <f>VLOOKUP($B155,'Form Responses 1'!$B$2:$S$771,6,FALSE)</f>
        <v>158</v>
      </c>
      <c r="J155" s="9">
        <f>VLOOKUP($B155,'Form Responses 1'!$B$2:$S$771,7,FALSE)</f>
        <v>78</v>
      </c>
      <c r="K155" s="9">
        <f>VLOOKUP($B155,'Form Responses 1'!$B$2:$S$771,8,FALSE)</f>
        <v>80</v>
      </c>
      <c r="L155" s="10">
        <f>VLOOKUP($B155,'Form Responses 1'!$B$2:$S$771,9,FALSE)</f>
        <v>154</v>
      </c>
      <c r="M155" s="10">
        <f>VLOOKUP($B155,'Form Responses 1'!$B$2:$S$771,10,FALSE)</f>
        <v>3</v>
      </c>
      <c r="N155" s="10">
        <f>VLOOKUP($B155,'Form Responses 1'!$B$2:$S$771,11,FALSE)</f>
        <v>151</v>
      </c>
      <c r="O155" s="10">
        <f>VLOOKUP($B155,'Form Responses 1'!$B$2:$S$771,12,FALSE)</f>
        <v>0</v>
      </c>
      <c r="P155" s="11">
        <f>VLOOKUP($B155,'Form Responses 1'!$B$2:$S$771,13,FALSE)</f>
        <v>4</v>
      </c>
      <c r="Q155" s="11">
        <f>VLOOKUP($B155,'Form Responses 1'!$B$2:$S$771,14,FALSE)</f>
        <v>0</v>
      </c>
      <c r="R155" s="11">
        <f>VLOOKUP($B155,'Form Responses 1'!$B$2:$S$771,15,FALSE)</f>
        <v>4</v>
      </c>
      <c r="S155" s="11">
        <f>VLOOKUP($B155,'Form Responses 1'!$B$2:$S$771,16,FALSE)</f>
        <v>0</v>
      </c>
      <c r="T155" s="1">
        <f>VLOOKUP($B155,'Form Responses 1'!$B$2:$S$771,17,FALSE)</f>
        <v>0</v>
      </c>
      <c r="U155" s="1">
        <f>VLOOKUP($B155,'Form Responses 1'!$B$2:$S$771,18,FALSE)</f>
        <v>0</v>
      </c>
      <c r="V155" s="1">
        <f>VLOOKUP($B155,'Form Responses 1'!$B$2:$U$771,19,FALSE)</f>
        <v>27</v>
      </c>
      <c r="W155" s="1">
        <f>VLOOKUP($B155,'Form Responses 1'!$B$2:$U$771,20,FALSE)</f>
        <v>18</v>
      </c>
      <c r="X155" s="16">
        <f>COUNTIF('Form Responses 1'!$B$2:$B$763,$B155)</f>
        <v>1</v>
      </c>
      <c r="Y155" s="16" t="str">
        <f t="shared" si="0"/>
        <v>SAMA</v>
      </c>
      <c r="Z155" s="16" t="str">
        <f t="shared" si="1"/>
        <v>SAMA</v>
      </c>
      <c r="AA155" s="16" t="str">
        <f t="shared" si="2"/>
        <v>SAMA</v>
      </c>
    </row>
    <row r="156" spans="1:27" ht="15" x14ac:dyDescent="0.25">
      <c r="A156" s="13" t="s">
        <v>167</v>
      </c>
      <c r="B156" s="14">
        <v>20540202</v>
      </c>
      <c r="C156" s="13" t="s">
        <v>22</v>
      </c>
      <c r="D156" s="13" t="s">
        <v>400</v>
      </c>
      <c r="E156" s="13" t="s">
        <v>478</v>
      </c>
      <c r="F156" s="13" t="s">
        <v>402</v>
      </c>
      <c r="G156" s="15">
        <v>139</v>
      </c>
      <c r="I156" s="9">
        <f>VLOOKUP($B156,'Form Responses 1'!$B$2:$S$771,6,FALSE)</f>
        <v>139</v>
      </c>
      <c r="J156" s="9">
        <f>VLOOKUP($B156,'Form Responses 1'!$B$2:$S$771,7,FALSE)</f>
        <v>70</v>
      </c>
      <c r="K156" s="9">
        <f>VLOOKUP($B156,'Form Responses 1'!$B$2:$S$771,8,FALSE)</f>
        <v>69</v>
      </c>
      <c r="L156" s="10">
        <f>VLOOKUP($B156,'Form Responses 1'!$B$2:$S$771,9,FALSE)</f>
        <v>117</v>
      </c>
      <c r="M156" s="10">
        <f>VLOOKUP($B156,'Form Responses 1'!$B$2:$S$771,10,FALSE)</f>
        <v>8</v>
      </c>
      <c r="N156" s="10">
        <f>VLOOKUP($B156,'Form Responses 1'!$B$2:$S$771,11,FALSE)</f>
        <v>109</v>
      </c>
      <c r="O156" s="10">
        <f>VLOOKUP($B156,'Form Responses 1'!$B$2:$S$771,12,FALSE)</f>
        <v>0</v>
      </c>
      <c r="P156" s="11">
        <f>VLOOKUP($B156,'Form Responses 1'!$B$2:$S$771,13,FALSE)</f>
        <v>22</v>
      </c>
      <c r="Q156" s="11">
        <f>VLOOKUP($B156,'Form Responses 1'!$B$2:$S$771,14,FALSE)</f>
        <v>1</v>
      </c>
      <c r="R156" s="11">
        <f>VLOOKUP($B156,'Form Responses 1'!$B$2:$S$771,15,FALSE)</f>
        <v>20</v>
      </c>
      <c r="S156" s="11">
        <f>VLOOKUP($B156,'Form Responses 1'!$B$2:$S$771,16,FALSE)</f>
        <v>1</v>
      </c>
      <c r="T156" s="1">
        <f>VLOOKUP($B156,'Form Responses 1'!$B$2:$S$771,17,FALSE)</f>
        <v>0</v>
      </c>
      <c r="U156" s="1">
        <f>VLOOKUP($B156,'Form Responses 1'!$B$2:$S$771,18,FALSE)</f>
        <v>0</v>
      </c>
      <c r="V156" s="1">
        <f>VLOOKUP($B156,'Form Responses 1'!$B$2:$U$771,19,FALSE)</f>
        <v>24</v>
      </c>
      <c r="W156" s="1">
        <f>VLOOKUP($B156,'Form Responses 1'!$B$2:$U$771,20,FALSE)</f>
        <v>12</v>
      </c>
      <c r="X156" s="16">
        <f>COUNTIF('Form Responses 1'!$B$2:$B$763,$B156)</f>
        <v>1</v>
      </c>
      <c r="Y156" s="16" t="str">
        <f t="shared" si="0"/>
        <v>SAMA</v>
      </c>
      <c r="Z156" s="16" t="str">
        <f t="shared" si="1"/>
        <v>SAMA</v>
      </c>
      <c r="AA156" s="16" t="str">
        <f t="shared" si="2"/>
        <v>SAMA</v>
      </c>
    </row>
    <row r="157" spans="1:27" ht="15" x14ac:dyDescent="0.25">
      <c r="A157" s="13" t="s">
        <v>98</v>
      </c>
      <c r="B157" s="14">
        <v>20533674</v>
      </c>
      <c r="C157" s="13" t="s">
        <v>22</v>
      </c>
      <c r="D157" s="13" t="s">
        <v>400</v>
      </c>
      <c r="E157" s="13" t="s">
        <v>478</v>
      </c>
      <c r="F157" s="13" t="s">
        <v>402</v>
      </c>
      <c r="G157" s="15">
        <v>131</v>
      </c>
      <c r="I157" s="9">
        <f>VLOOKUP($B157,'Form Responses 1'!$B$2:$S$771,6,FALSE)</f>
        <v>130</v>
      </c>
      <c r="J157" s="9">
        <f>VLOOKUP($B157,'Form Responses 1'!$B$2:$S$771,7,FALSE)</f>
        <v>58</v>
      </c>
      <c r="K157" s="9">
        <f>VLOOKUP($B157,'Form Responses 1'!$B$2:$S$771,8,FALSE)</f>
        <v>72</v>
      </c>
      <c r="L157" s="10">
        <f>VLOOKUP($B157,'Form Responses 1'!$B$2:$S$771,9,FALSE)</f>
        <v>109</v>
      </c>
      <c r="M157" s="10">
        <f>VLOOKUP($B157,'Form Responses 1'!$B$2:$S$771,10,FALSE)</f>
        <v>1</v>
      </c>
      <c r="N157" s="10">
        <f>VLOOKUP($B157,'Form Responses 1'!$B$2:$S$771,11,FALSE)</f>
        <v>106</v>
      </c>
      <c r="O157" s="10">
        <f>VLOOKUP($B157,'Form Responses 1'!$B$2:$S$771,12,FALSE)</f>
        <v>2</v>
      </c>
      <c r="P157" s="11">
        <f>VLOOKUP($B157,'Form Responses 1'!$B$2:$S$771,13,FALSE)</f>
        <v>21</v>
      </c>
      <c r="Q157" s="11">
        <f>VLOOKUP($B157,'Form Responses 1'!$B$2:$S$771,14,FALSE)</f>
        <v>0</v>
      </c>
      <c r="R157" s="11">
        <f>VLOOKUP($B157,'Form Responses 1'!$B$2:$S$771,15,FALSE)</f>
        <v>21</v>
      </c>
      <c r="S157" s="11">
        <f>VLOOKUP($B157,'Form Responses 1'!$B$2:$S$771,16,FALSE)</f>
        <v>0</v>
      </c>
      <c r="T157" s="1">
        <f>VLOOKUP($B157,'Form Responses 1'!$B$2:$S$771,17,FALSE)</f>
        <v>0</v>
      </c>
      <c r="U157" s="1">
        <f>VLOOKUP($B157,'Form Responses 1'!$B$2:$S$771,18,FALSE)</f>
        <v>0</v>
      </c>
      <c r="V157" s="1">
        <f>VLOOKUP($B157,'Form Responses 1'!$B$2:$U$771,19,FALSE)</f>
        <v>9</v>
      </c>
      <c r="W157" s="1">
        <f>VLOOKUP($B157,'Form Responses 1'!$B$2:$U$771,20,FALSE)</f>
        <v>9</v>
      </c>
      <c r="X157" s="16">
        <f>COUNTIF('Form Responses 1'!$B$2:$B$763,$B157)</f>
        <v>1</v>
      </c>
      <c r="Y157" s="16" t="str">
        <f t="shared" si="0"/>
        <v>SAMA</v>
      </c>
      <c r="Z157" s="16" t="str">
        <f t="shared" si="1"/>
        <v>SAMA</v>
      </c>
      <c r="AA157" s="16" t="str">
        <f t="shared" si="2"/>
        <v>SAMA</v>
      </c>
    </row>
    <row r="158" spans="1:27" ht="15" x14ac:dyDescent="0.25">
      <c r="A158" s="13" t="s">
        <v>126</v>
      </c>
      <c r="B158" s="14">
        <v>20539413</v>
      </c>
      <c r="C158" s="13" t="s">
        <v>22</v>
      </c>
      <c r="D158" s="13" t="s">
        <v>400</v>
      </c>
      <c r="E158" s="13" t="s">
        <v>479</v>
      </c>
      <c r="F158" s="13" t="s">
        <v>416</v>
      </c>
      <c r="G158" s="15">
        <v>271</v>
      </c>
      <c r="I158" s="9">
        <f>VLOOKUP($B158,'Form Responses 1'!$B$2:$S$771,6,FALSE)</f>
        <v>271</v>
      </c>
      <c r="J158" s="9">
        <f>VLOOKUP($B158,'Form Responses 1'!$B$2:$S$771,7,FALSE)</f>
        <v>140</v>
      </c>
      <c r="K158" s="9">
        <f>VLOOKUP($B158,'Form Responses 1'!$B$2:$S$771,8,FALSE)</f>
        <v>131</v>
      </c>
      <c r="L158" s="10">
        <f>VLOOKUP($B158,'Form Responses 1'!$B$2:$S$771,9,FALSE)</f>
        <v>229</v>
      </c>
      <c r="M158" s="10">
        <f>VLOOKUP($B158,'Form Responses 1'!$B$2:$S$771,10,FALSE)</f>
        <v>12</v>
      </c>
      <c r="N158" s="10">
        <f>VLOOKUP($B158,'Form Responses 1'!$B$2:$S$771,11,FALSE)</f>
        <v>198</v>
      </c>
      <c r="O158" s="10">
        <f>VLOOKUP($B158,'Form Responses 1'!$B$2:$S$771,12,FALSE)</f>
        <v>19</v>
      </c>
      <c r="P158" s="11">
        <f>VLOOKUP($B158,'Form Responses 1'!$B$2:$S$771,13,FALSE)</f>
        <v>42</v>
      </c>
      <c r="Q158" s="11">
        <f>VLOOKUP($B158,'Form Responses 1'!$B$2:$S$771,14,FALSE)</f>
        <v>1</v>
      </c>
      <c r="R158" s="11">
        <f>VLOOKUP($B158,'Form Responses 1'!$B$2:$S$771,15,FALSE)</f>
        <v>36</v>
      </c>
      <c r="S158" s="11">
        <f>VLOOKUP($B158,'Form Responses 1'!$B$2:$S$771,16,FALSE)</f>
        <v>5</v>
      </c>
      <c r="T158" s="1">
        <f>VLOOKUP($B158,'Form Responses 1'!$B$2:$S$771,17,FALSE)</f>
        <v>0</v>
      </c>
      <c r="U158" s="1">
        <f>VLOOKUP($B158,'Form Responses 1'!$B$2:$S$771,18,FALSE)</f>
        <v>0</v>
      </c>
      <c r="V158" s="1">
        <f>VLOOKUP($B158,'Form Responses 1'!$B$2:$U$771,19,FALSE)</f>
        <v>43</v>
      </c>
      <c r="W158" s="1">
        <f>VLOOKUP($B158,'Form Responses 1'!$B$2:$U$771,20,FALSE)</f>
        <v>38</v>
      </c>
      <c r="X158" s="16">
        <f>COUNTIF('Form Responses 1'!$B$2:$B$763,$B158)</f>
        <v>1</v>
      </c>
      <c r="Y158" s="16" t="str">
        <f t="shared" si="0"/>
        <v>SAMA</v>
      </c>
      <c r="Z158" s="16" t="str">
        <f t="shared" si="1"/>
        <v>SAMA</v>
      </c>
      <c r="AA158" s="16" t="str">
        <f t="shared" si="2"/>
        <v>SAMA</v>
      </c>
    </row>
    <row r="159" spans="1:27" ht="15" x14ac:dyDescent="0.25">
      <c r="A159" s="13" t="s">
        <v>157</v>
      </c>
      <c r="B159" s="14">
        <v>20539779</v>
      </c>
      <c r="C159" s="13" t="s">
        <v>22</v>
      </c>
      <c r="D159" s="13" t="s">
        <v>400</v>
      </c>
      <c r="E159" s="13" t="s">
        <v>479</v>
      </c>
      <c r="F159" s="13" t="s">
        <v>416</v>
      </c>
      <c r="G159" s="15">
        <v>246</v>
      </c>
      <c r="I159" s="9">
        <f>VLOOKUP($B159,'Form Responses 1'!$B$2:$S$771,6,FALSE)</f>
        <v>245</v>
      </c>
      <c r="J159" s="9">
        <f>VLOOKUP($B159,'Form Responses 1'!$B$2:$S$771,7,FALSE)</f>
        <v>116</v>
      </c>
      <c r="K159" s="9">
        <f>VLOOKUP($B159,'Form Responses 1'!$B$2:$S$771,8,FALSE)</f>
        <v>119</v>
      </c>
      <c r="L159" s="10">
        <f>VLOOKUP($B159,'Form Responses 1'!$B$2:$S$771,9,FALSE)</f>
        <v>227</v>
      </c>
      <c r="M159" s="10">
        <f>VLOOKUP($B159,'Form Responses 1'!$B$2:$S$771,10,FALSE)</f>
        <v>7</v>
      </c>
      <c r="N159" s="10">
        <f>VLOOKUP($B159,'Form Responses 1'!$B$2:$S$771,11,FALSE)</f>
        <v>219</v>
      </c>
      <c r="O159" s="10">
        <f>VLOOKUP($B159,'Form Responses 1'!$B$2:$S$771,12,FALSE)</f>
        <v>1</v>
      </c>
      <c r="P159" s="11">
        <f>VLOOKUP($B159,'Form Responses 1'!$B$2:$S$771,13,FALSE)</f>
        <v>18</v>
      </c>
      <c r="Q159" s="11">
        <f>VLOOKUP($B159,'Form Responses 1'!$B$2:$S$771,14,FALSE)</f>
        <v>1</v>
      </c>
      <c r="R159" s="11">
        <f>VLOOKUP($B159,'Form Responses 1'!$B$2:$S$771,15,FALSE)</f>
        <v>17</v>
      </c>
      <c r="S159" s="11">
        <f>VLOOKUP($B159,'Form Responses 1'!$B$2:$S$771,16,FALSE)</f>
        <v>0</v>
      </c>
      <c r="T159" s="1">
        <f>VLOOKUP($B159,'Form Responses 1'!$B$2:$S$771,17,FALSE)</f>
        <v>0</v>
      </c>
      <c r="U159" s="1">
        <f>VLOOKUP($B159,'Form Responses 1'!$B$2:$S$771,18,FALSE)</f>
        <v>0</v>
      </c>
      <c r="V159" s="1">
        <f>VLOOKUP($B159,'Form Responses 1'!$B$2:$U$771,19,FALSE)</f>
        <v>35</v>
      </c>
      <c r="W159" s="1">
        <f>VLOOKUP($B159,'Form Responses 1'!$B$2:$U$771,20,FALSE)</f>
        <v>33</v>
      </c>
      <c r="X159" s="16">
        <f>COUNTIF('Form Responses 1'!$B$2:$B$763,$B159)</f>
        <v>1</v>
      </c>
      <c r="Y159" s="16" t="str">
        <f t="shared" si="0"/>
        <v>SAMA</v>
      </c>
      <c r="Z159" s="16" t="str">
        <f t="shared" si="1"/>
        <v>SAMA</v>
      </c>
      <c r="AA159" s="16" t="str">
        <f t="shared" si="2"/>
        <v>SAMA</v>
      </c>
    </row>
    <row r="160" spans="1:27" ht="15" x14ac:dyDescent="0.25">
      <c r="A160" s="13" t="s">
        <v>107</v>
      </c>
      <c r="B160" s="14">
        <v>20533677</v>
      </c>
      <c r="C160" s="13" t="s">
        <v>22</v>
      </c>
      <c r="D160" s="13" t="s">
        <v>400</v>
      </c>
      <c r="E160" s="13" t="s">
        <v>480</v>
      </c>
      <c r="F160" s="13" t="s">
        <v>404</v>
      </c>
      <c r="G160" s="15">
        <v>460</v>
      </c>
      <c r="I160" s="9">
        <f>VLOOKUP($B160,'Form Responses 1'!$B$2:$S$771,6,FALSE)</f>
        <v>460</v>
      </c>
      <c r="J160" s="9">
        <f>VLOOKUP($B160,'Form Responses 1'!$B$2:$S$771,7,FALSE)</f>
        <v>242</v>
      </c>
      <c r="K160" s="9">
        <f>VLOOKUP($B160,'Form Responses 1'!$B$2:$S$771,8,FALSE)</f>
        <v>218</v>
      </c>
      <c r="L160" s="10">
        <f>VLOOKUP($B160,'Form Responses 1'!$B$2:$S$771,9,FALSE)</f>
        <v>406</v>
      </c>
      <c r="M160" s="10">
        <f>VLOOKUP($B160,'Form Responses 1'!$B$2:$S$771,10,FALSE)</f>
        <v>3</v>
      </c>
      <c r="N160" s="10">
        <f>VLOOKUP($B160,'Form Responses 1'!$B$2:$S$771,11,FALSE)</f>
        <v>402</v>
      </c>
      <c r="O160" s="10">
        <f>VLOOKUP($B160,'Form Responses 1'!$B$2:$S$771,12,FALSE)</f>
        <v>1</v>
      </c>
      <c r="P160" s="11">
        <f>VLOOKUP($B160,'Form Responses 1'!$B$2:$S$771,13,FALSE)</f>
        <v>54</v>
      </c>
      <c r="Q160" s="11">
        <f>VLOOKUP($B160,'Form Responses 1'!$B$2:$S$771,14,FALSE)</f>
        <v>0</v>
      </c>
      <c r="R160" s="11">
        <f>VLOOKUP($B160,'Form Responses 1'!$B$2:$S$771,15,FALSE)</f>
        <v>54</v>
      </c>
      <c r="S160" s="11">
        <f>VLOOKUP($B160,'Form Responses 1'!$B$2:$S$771,16,FALSE)</f>
        <v>0</v>
      </c>
      <c r="T160" s="1">
        <f>VLOOKUP($B160,'Form Responses 1'!$B$2:$S$771,17,FALSE)</f>
        <v>0</v>
      </c>
      <c r="U160" s="1">
        <f>VLOOKUP($B160,'Form Responses 1'!$B$2:$S$771,18,FALSE)</f>
        <v>0</v>
      </c>
      <c r="V160" s="1">
        <f>VLOOKUP($B160,'Form Responses 1'!$B$2:$U$771,19,FALSE)</f>
        <v>55</v>
      </c>
      <c r="W160" s="1">
        <f>VLOOKUP($B160,'Form Responses 1'!$B$2:$U$771,20,FALSE)</f>
        <v>47</v>
      </c>
      <c r="X160" s="16">
        <f>COUNTIF('Form Responses 1'!$B$2:$B$763,$B160)</f>
        <v>1</v>
      </c>
      <c r="Y160" s="16" t="str">
        <f t="shared" si="0"/>
        <v>SAMA</v>
      </c>
      <c r="Z160" s="16" t="str">
        <f t="shared" si="1"/>
        <v>SAMA</v>
      </c>
      <c r="AA160" s="16" t="str">
        <f t="shared" si="2"/>
        <v>SAMA</v>
      </c>
    </row>
    <row r="161" spans="1:27" ht="15" x14ac:dyDescent="0.25">
      <c r="A161" s="13" t="s">
        <v>125</v>
      </c>
      <c r="B161" s="14">
        <v>20539469</v>
      </c>
      <c r="C161" s="13" t="s">
        <v>22</v>
      </c>
      <c r="D161" s="13" t="s">
        <v>400</v>
      </c>
      <c r="E161" s="13" t="s">
        <v>480</v>
      </c>
      <c r="F161" s="13" t="s">
        <v>404</v>
      </c>
      <c r="G161" s="15">
        <v>164</v>
      </c>
      <c r="I161" s="9">
        <f>VLOOKUP($B161,'Form Responses 1'!$B$2:$S$771,6,FALSE)</f>
        <v>164</v>
      </c>
      <c r="J161" s="9">
        <f>VLOOKUP($B161,'Form Responses 1'!$B$2:$S$771,7,FALSE)</f>
        <v>85</v>
      </c>
      <c r="K161" s="9">
        <f>VLOOKUP($B161,'Form Responses 1'!$B$2:$S$771,8,FALSE)</f>
        <v>79</v>
      </c>
      <c r="L161" s="10">
        <f>VLOOKUP($B161,'Form Responses 1'!$B$2:$S$771,9,FALSE)</f>
        <v>162</v>
      </c>
      <c r="M161" s="10">
        <f>VLOOKUP($B161,'Form Responses 1'!$B$2:$S$771,10,FALSE)</f>
        <v>0</v>
      </c>
      <c r="N161" s="10">
        <f>VLOOKUP($B161,'Form Responses 1'!$B$2:$S$771,11,FALSE)</f>
        <v>162</v>
      </c>
      <c r="O161" s="10">
        <f>VLOOKUP($B161,'Form Responses 1'!$B$2:$S$771,12,FALSE)</f>
        <v>0</v>
      </c>
      <c r="P161" s="11">
        <f>VLOOKUP($B161,'Form Responses 1'!$B$2:$S$771,13,FALSE)</f>
        <v>2</v>
      </c>
      <c r="Q161" s="11">
        <f>VLOOKUP($B161,'Form Responses 1'!$B$2:$S$771,14,FALSE)</f>
        <v>0</v>
      </c>
      <c r="R161" s="11">
        <f>VLOOKUP($B161,'Form Responses 1'!$B$2:$S$771,15,FALSE)</f>
        <v>2</v>
      </c>
      <c r="S161" s="11">
        <f>VLOOKUP($B161,'Form Responses 1'!$B$2:$S$771,16,FALSE)</f>
        <v>0</v>
      </c>
      <c r="T161" s="1">
        <f>VLOOKUP($B161,'Form Responses 1'!$B$2:$S$771,17,FALSE)</f>
        <v>0</v>
      </c>
      <c r="U161" s="1">
        <f>VLOOKUP($B161,'Form Responses 1'!$B$2:$S$771,18,FALSE)</f>
        <v>0</v>
      </c>
      <c r="V161" s="1">
        <f>VLOOKUP($B161,'Form Responses 1'!$B$2:$U$771,19,FALSE)</f>
        <v>27</v>
      </c>
      <c r="W161" s="1">
        <f>VLOOKUP($B161,'Form Responses 1'!$B$2:$U$771,20,FALSE)</f>
        <v>26</v>
      </c>
      <c r="X161" s="16">
        <f>COUNTIF('Form Responses 1'!$B$2:$B$763,$B161)</f>
        <v>1</v>
      </c>
      <c r="Y161" s="16" t="str">
        <f t="shared" si="0"/>
        <v>SAMA</v>
      </c>
      <c r="Z161" s="16" t="str">
        <f t="shared" si="1"/>
        <v>SAMA</v>
      </c>
      <c r="AA161" s="16" t="str">
        <f t="shared" si="2"/>
        <v>SAMA</v>
      </c>
    </row>
    <row r="162" spans="1:27" ht="15" x14ac:dyDescent="0.25">
      <c r="A162" s="13" t="s">
        <v>120</v>
      </c>
      <c r="B162" s="14">
        <v>20540203</v>
      </c>
      <c r="C162" s="13" t="s">
        <v>22</v>
      </c>
      <c r="D162" s="13" t="s">
        <v>400</v>
      </c>
      <c r="E162" s="13" t="s">
        <v>480</v>
      </c>
      <c r="F162" s="13" t="s">
        <v>404</v>
      </c>
      <c r="G162" s="15">
        <v>164</v>
      </c>
      <c r="I162" s="9">
        <f>VLOOKUP($B162,'Form Responses 1'!$B$2:$S$771,6,FALSE)</f>
        <v>164</v>
      </c>
      <c r="J162" s="9">
        <f>VLOOKUP($B162,'Form Responses 1'!$B$2:$S$771,7,FALSE)</f>
        <v>92</v>
      </c>
      <c r="K162" s="9">
        <f>VLOOKUP($B162,'Form Responses 1'!$B$2:$S$771,8,FALSE)</f>
        <v>72</v>
      </c>
      <c r="L162" s="10">
        <f>VLOOKUP($B162,'Form Responses 1'!$B$2:$S$771,9,FALSE)</f>
        <v>160</v>
      </c>
      <c r="M162" s="10">
        <f>VLOOKUP($B162,'Form Responses 1'!$B$2:$S$771,10,FALSE)</f>
        <v>1</v>
      </c>
      <c r="N162" s="10">
        <f>VLOOKUP($B162,'Form Responses 1'!$B$2:$S$771,11,FALSE)</f>
        <v>159</v>
      </c>
      <c r="O162" s="10">
        <f>VLOOKUP($B162,'Form Responses 1'!$B$2:$S$771,12,FALSE)</f>
        <v>0</v>
      </c>
      <c r="P162" s="11">
        <f>VLOOKUP($B162,'Form Responses 1'!$B$2:$S$771,13,FALSE)</f>
        <v>4</v>
      </c>
      <c r="Q162" s="11">
        <f>VLOOKUP($B162,'Form Responses 1'!$B$2:$S$771,14,FALSE)</f>
        <v>0</v>
      </c>
      <c r="R162" s="11">
        <f>VLOOKUP($B162,'Form Responses 1'!$B$2:$S$771,15,FALSE)</f>
        <v>3</v>
      </c>
      <c r="S162" s="11">
        <f>VLOOKUP($B162,'Form Responses 1'!$B$2:$S$771,16,FALSE)</f>
        <v>1</v>
      </c>
      <c r="T162" s="1">
        <f>VLOOKUP($B162,'Form Responses 1'!$B$2:$S$771,17,FALSE)</f>
        <v>0</v>
      </c>
      <c r="U162" s="1" t="str">
        <f>VLOOKUP($B162,'Form Responses 1'!$B$2:$S$771,18,FALSE)</f>
        <v>tdk ada</v>
      </c>
      <c r="V162" s="1">
        <f>VLOOKUP($B162,'Form Responses 1'!$B$2:$U$771,19,FALSE)</f>
        <v>28</v>
      </c>
      <c r="W162" s="1">
        <f>VLOOKUP($B162,'Form Responses 1'!$B$2:$U$771,20,FALSE)</f>
        <v>3</v>
      </c>
      <c r="X162" s="16">
        <f>COUNTIF('Form Responses 1'!$B$2:$B$763,$B162)</f>
        <v>1</v>
      </c>
      <c r="Y162" s="16" t="str">
        <f t="shared" si="0"/>
        <v>SAMA</v>
      </c>
      <c r="Z162" s="16" t="str">
        <f t="shared" si="1"/>
        <v>SAMA</v>
      </c>
      <c r="AA162" s="16" t="str">
        <f t="shared" si="2"/>
        <v>SAMA</v>
      </c>
    </row>
    <row r="163" spans="1:27" ht="15" x14ac:dyDescent="0.25">
      <c r="A163" s="13" t="s">
        <v>123</v>
      </c>
      <c r="B163" s="14">
        <v>20533679</v>
      </c>
      <c r="C163" s="13" t="s">
        <v>22</v>
      </c>
      <c r="D163" s="13" t="s">
        <v>400</v>
      </c>
      <c r="E163" s="13" t="s">
        <v>480</v>
      </c>
      <c r="F163" s="13" t="s">
        <v>404</v>
      </c>
      <c r="G163" s="15">
        <v>162</v>
      </c>
      <c r="I163" s="9">
        <f>VLOOKUP($B163,'Form Responses 1'!$B$2:$S$771,6,FALSE)</f>
        <v>162</v>
      </c>
      <c r="J163" s="9">
        <f>VLOOKUP($B163,'Form Responses 1'!$B$2:$S$771,7,FALSE)</f>
        <v>81</v>
      </c>
      <c r="K163" s="9">
        <f>VLOOKUP($B163,'Form Responses 1'!$B$2:$S$771,8,FALSE)</f>
        <v>81</v>
      </c>
      <c r="L163" s="10">
        <f>VLOOKUP($B163,'Form Responses 1'!$B$2:$S$771,9,FALSE)</f>
        <v>143</v>
      </c>
      <c r="M163" s="10">
        <f>VLOOKUP($B163,'Form Responses 1'!$B$2:$S$771,10,FALSE)</f>
        <v>1</v>
      </c>
      <c r="N163" s="10">
        <f>VLOOKUP($B163,'Form Responses 1'!$B$2:$S$771,11,FALSE)</f>
        <v>126</v>
      </c>
      <c r="O163" s="10">
        <f>VLOOKUP($B163,'Form Responses 1'!$B$2:$S$771,12,FALSE)</f>
        <v>16</v>
      </c>
      <c r="P163" s="11">
        <f>VLOOKUP($B163,'Form Responses 1'!$B$2:$S$771,13,FALSE)</f>
        <v>19</v>
      </c>
      <c r="Q163" s="11">
        <f>VLOOKUP($B163,'Form Responses 1'!$B$2:$S$771,14,FALSE)</f>
        <v>0</v>
      </c>
      <c r="R163" s="11">
        <f>VLOOKUP($B163,'Form Responses 1'!$B$2:$S$771,15,FALSE)</f>
        <v>15</v>
      </c>
      <c r="S163" s="11">
        <f>VLOOKUP($B163,'Form Responses 1'!$B$2:$S$771,16,FALSE)</f>
        <v>4</v>
      </c>
      <c r="T163" s="1">
        <f>VLOOKUP($B163,'Form Responses 1'!$B$2:$S$771,17,FALSE)</f>
        <v>0</v>
      </c>
      <c r="U163" s="1">
        <f>VLOOKUP($B163,'Form Responses 1'!$B$2:$S$771,18,FALSE)</f>
        <v>0</v>
      </c>
      <c r="V163" s="1">
        <f>VLOOKUP($B163,'Form Responses 1'!$B$2:$U$771,19,FALSE)</f>
        <v>28</v>
      </c>
      <c r="W163" s="1">
        <f>VLOOKUP($B163,'Form Responses 1'!$B$2:$U$771,20,FALSE)</f>
        <v>28</v>
      </c>
      <c r="X163" s="16">
        <f>COUNTIF('Form Responses 1'!$B$2:$B$763,$B163)</f>
        <v>1</v>
      </c>
      <c r="Y163" s="16" t="str">
        <f t="shared" si="0"/>
        <v>SAMA</v>
      </c>
      <c r="Z163" s="16" t="str">
        <f t="shared" si="1"/>
        <v>SAMA</v>
      </c>
      <c r="AA163" s="16" t="str">
        <f t="shared" si="2"/>
        <v>SAMA</v>
      </c>
    </row>
    <row r="164" spans="1:27" ht="15" x14ac:dyDescent="0.25">
      <c r="A164" s="13" t="s">
        <v>164</v>
      </c>
      <c r="B164" s="14">
        <v>20539781</v>
      </c>
      <c r="C164" s="13" t="s">
        <v>22</v>
      </c>
      <c r="D164" s="13" t="s">
        <v>400</v>
      </c>
      <c r="E164" s="13" t="s">
        <v>480</v>
      </c>
      <c r="F164" s="13" t="s">
        <v>404</v>
      </c>
      <c r="G164" s="15">
        <v>330</v>
      </c>
      <c r="I164" s="9">
        <f>VLOOKUP($B164,'Form Responses 1'!$B$2:$S$771,6,FALSE)</f>
        <v>331</v>
      </c>
      <c r="J164" s="9">
        <f>VLOOKUP($B164,'Form Responses 1'!$B$2:$S$771,7,FALSE)</f>
        <v>166</v>
      </c>
      <c r="K164" s="9">
        <f>VLOOKUP($B164,'Form Responses 1'!$B$2:$S$771,8,FALSE)</f>
        <v>165</v>
      </c>
      <c r="L164" s="10">
        <f>VLOOKUP($B164,'Form Responses 1'!$B$2:$S$771,9,FALSE)</f>
        <v>293</v>
      </c>
      <c r="M164" s="10">
        <f>VLOOKUP($B164,'Form Responses 1'!$B$2:$S$771,10,FALSE)</f>
        <v>12</v>
      </c>
      <c r="N164" s="10">
        <f>VLOOKUP($B164,'Form Responses 1'!$B$2:$S$771,11,FALSE)</f>
        <v>258</v>
      </c>
      <c r="O164" s="10">
        <f>VLOOKUP($B164,'Form Responses 1'!$B$2:$S$771,12,FALSE)</f>
        <v>23</v>
      </c>
      <c r="P164" s="11">
        <f>VLOOKUP($B164,'Form Responses 1'!$B$2:$S$771,13,FALSE)</f>
        <v>38</v>
      </c>
      <c r="Q164" s="11">
        <f>VLOOKUP($B164,'Form Responses 1'!$B$2:$S$771,14,FALSE)</f>
        <v>3</v>
      </c>
      <c r="R164" s="11">
        <f>VLOOKUP($B164,'Form Responses 1'!$B$2:$S$771,15,FALSE)</f>
        <v>30</v>
      </c>
      <c r="S164" s="11">
        <f>VLOOKUP($B164,'Form Responses 1'!$B$2:$S$771,16,FALSE)</f>
        <v>5</v>
      </c>
      <c r="T164" s="1">
        <f>VLOOKUP($B164,'Form Responses 1'!$B$2:$S$771,17,FALSE)</f>
        <v>0</v>
      </c>
      <c r="U164" s="1" t="str">
        <f>VLOOKUP($B164,'Form Responses 1'!$B$2:$S$771,18,FALSE)</f>
        <v>-</v>
      </c>
      <c r="V164" s="1">
        <f>VLOOKUP($B164,'Form Responses 1'!$B$2:$U$771,19,FALSE)</f>
        <v>56</v>
      </c>
      <c r="W164" s="1">
        <f>VLOOKUP($B164,'Form Responses 1'!$B$2:$U$771,20,FALSE)</f>
        <v>53</v>
      </c>
      <c r="X164" s="16">
        <f>COUNTIF('Form Responses 1'!$B$2:$B$763,$B164)</f>
        <v>1</v>
      </c>
      <c r="Y164" s="16" t="str">
        <f t="shared" si="0"/>
        <v>SAMA</v>
      </c>
      <c r="Z164" s="16" t="str">
        <f t="shared" si="1"/>
        <v>SAMA</v>
      </c>
      <c r="AA164" s="16" t="str">
        <f t="shared" si="2"/>
        <v>SAMA</v>
      </c>
    </row>
    <row r="165" spans="1:27" ht="15" x14ac:dyDescent="0.25">
      <c r="A165" s="13" t="s">
        <v>100</v>
      </c>
      <c r="B165" s="14">
        <v>20533680</v>
      </c>
      <c r="C165" s="13" t="s">
        <v>22</v>
      </c>
      <c r="D165" s="13" t="s">
        <v>400</v>
      </c>
      <c r="E165" s="13" t="s">
        <v>480</v>
      </c>
      <c r="F165" s="13" t="s">
        <v>404</v>
      </c>
      <c r="G165" s="15">
        <v>333</v>
      </c>
      <c r="I165" s="9">
        <f>VLOOKUP($B165,'Form Responses 1'!$B$2:$S$771,6,FALSE)</f>
        <v>333</v>
      </c>
      <c r="J165" s="9">
        <f>VLOOKUP($B165,'Form Responses 1'!$B$2:$S$771,7,FALSE)</f>
        <v>163</v>
      </c>
      <c r="K165" s="9">
        <f>VLOOKUP($B165,'Form Responses 1'!$B$2:$S$771,8,FALSE)</f>
        <v>170</v>
      </c>
      <c r="L165" s="10">
        <f>VLOOKUP($B165,'Form Responses 1'!$B$2:$S$771,9,FALSE)</f>
        <v>222</v>
      </c>
      <c r="M165" s="10">
        <f>VLOOKUP($B165,'Form Responses 1'!$B$2:$S$771,10,FALSE)</f>
        <v>11</v>
      </c>
      <c r="N165" s="10">
        <f>VLOOKUP($B165,'Form Responses 1'!$B$2:$S$771,11,FALSE)</f>
        <v>211</v>
      </c>
      <c r="O165" s="10">
        <f>VLOOKUP($B165,'Form Responses 1'!$B$2:$S$771,12,FALSE)</f>
        <v>0</v>
      </c>
      <c r="P165" s="11">
        <f>VLOOKUP($B165,'Form Responses 1'!$B$2:$S$771,13,FALSE)</f>
        <v>111</v>
      </c>
      <c r="Q165" s="11">
        <f>VLOOKUP($B165,'Form Responses 1'!$B$2:$S$771,14,FALSE)</f>
        <v>1</v>
      </c>
      <c r="R165" s="11">
        <f>VLOOKUP($B165,'Form Responses 1'!$B$2:$S$771,15,FALSE)</f>
        <v>109</v>
      </c>
      <c r="S165" s="11">
        <f>VLOOKUP($B165,'Form Responses 1'!$B$2:$S$771,16,FALSE)</f>
        <v>1</v>
      </c>
      <c r="T165" s="1">
        <f>VLOOKUP($B165,'Form Responses 1'!$B$2:$S$771,17,FALSE)</f>
        <v>0</v>
      </c>
      <c r="U165" s="1">
        <f>VLOOKUP($B165,'Form Responses 1'!$B$2:$S$771,18,FALSE)</f>
        <v>0</v>
      </c>
      <c r="V165" s="1">
        <f>VLOOKUP($B165,'Form Responses 1'!$B$2:$U$771,19,FALSE)</f>
        <v>55</v>
      </c>
      <c r="W165" s="1">
        <f>VLOOKUP($B165,'Form Responses 1'!$B$2:$U$771,20,FALSE)</f>
        <v>54</v>
      </c>
      <c r="X165" s="16">
        <f>COUNTIF('Form Responses 1'!$B$2:$B$763,$B165)</f>
        <v>1</v>
      </c>
      <c r="Y165" s="16" t="str">
        <f t="shared" si="0"/>
        <v>SAMA</v>
      </c>
      <c r="Z165" s="16" t="str">
        <f t="shared" si="1"/>
        <v>SAMA</v>
      </c>
      <c r="AA165" s="16" t="str">
        <f t="shared" si="2"/>
        <v>SAMA</v>
      </c>
    </row>
    <row r="166" spans="1:27" ht="15" x14ac:dyDescent="0.25">
      <c r="A166" s="13" t="s">
        <v>168</v>
      </c>
      <c r="B166" s="14">
        <v>20533681</v>
      </c>
      <c r="C166" s="13" t="s">
        <v>22</v>
      </c>
      <c r="D166" s="13" t="s">
        <v>400</v>
      </c>
      <c r="E166" s="13" t="s">
        <v>481</v>
      </c>
      <c r="F166" s="13" t="s">
        <v>416</v>
      </c>
      <c r="G166" s="15">
        <v>288</v>
      </c>
      <c r="I166" s="9">
        <f>VLOOKUP($B166,'Form Responses 1'!$B$2:$S$771,6,FALSE)</f>
        <v>288</v>
      </c>
      <c r="J166" s="9">
        <f>VLOOKUP($B166,'Form Responses 1'!$B$2:$S$771,7,FALSE)</f>
        <v>158</v>
      </c>
      <c r="K166" s="9">
        <f>VLOOKUP($B166,'Form Responses 1'!$B$2:$S$771,8,FALSE)</f>
        <v>130</v>
      </c>
      <c r="L166" s="10">
        <f>VLOOKUP($B166,'Form Responses 1'!$B$2:$S$771,9,FALSE)</f>
        <v>274</v>
      </c>
      <c r="M166" s="10">
        <f>VLOOKUP($B166,'Form Responses 1'!$B$2:$S$771,10,FALSE)</f>
        <v>0</v>
      </c>
      <c r="N166" s="10">
        <f>VLOOKUP($B166,'Form Responses 1'!$B$2:$S$771,11,FALSE)</f>
        <v>272</v>
      </c>
      <c r="O166" s="10">
        <f>VLOOKUP($B166,'Form Responses 1'!$B$2:$S$771,12,FALSE)</f>
        <v>2</v>
      </c>
      <c r="P166" s="11">
        <f>VLOOKUP($B166,'Form Responses 1'!$B$2:$S$771,13,FALSE)</f>
        <v>14</v>
      </c>
      <c r="Q166" s="11">
        <f>VLOOKUP($B166,'Form Responses 1'!$B$2:$S$771,14,FALSE)</f>
        <v>0</v>
      </c>
      <c r="R166" s="11">
        <f>VLOOKUP($B166,'Form Responses 1'!$B$2:$S$771,15,FALSE)</f>
        <v>14</v>
      </c>
      <c r="S166" s="11">
        <f>VLOOKUP($B166,'Form Responses 1'!$B$2:$S$771,16,FALSE)</f>
        <v>0</v>
      </c>
      <c r="T166" s="1">
        <f>VLOOKUP($B166,'Form Responses 1'!$B$2:$S$771,17,FALSE)</f>
        <v>0</v>
      </c>
      <c r="U166" s="1">
        <f>VLOOKUP($B166,'Form Responses 1'!$B$2:$S$771,18,FALSE)</f>
        <v>0</v>
      </c>
      <c r="V166" s="1">
        <f>VLOOKUP($B166,'Form Responses 1'!$B$2:$U$771,19,FALSE)</f>
        <v>43</v>
      </c>
      <c r="W166" s="1">
        <f>VLOOKUP($B166,'Form Responses 1'!$B$2:$U$771,20,FALSE)</f>
        <v>40</v>
      </c>
      <c r="X166" s="16">
        <f>COUNTIF('Form Responses 1'!$B$2:$B$763,$B166)</f>
        <v>1</v>
      </c>
      <c r="Y166" s="16" t="str">
        <f t="shared" si="0"/>
        <v>SAMA</v>
      </c>
      <c r="Z166" s="16" t="str">
        <f t="shared" si="1"/>
        <v>SAMA</v>
      </c>
      <c r="AA166" s="16" t="str">
        <f t="shared" si="2"/>
        <v>SAMA</v>
      </c>
    </row>
    <row r="167" spans="1:27" ht="15" x14ac:dyDescent="0.25">
      <c r="A167" s="13" t="s">
        <v>365</v>
      </c>
      <c r="B167" s="14">
        <v>20540205</v>
      </c>
      <c r="C167" s="13" t="s">
        <v>22</v>
      </c>
      <c r="D167" s="13" t="s">
        <v>400</v>
      </c>
      <c r="E167" s="13" t="s">
        <v>481</v>
      </c>
      <c r="F167" s="13" t="s">
        <v>416</v>
      </c>
      <c r="G167" s="15">
        <v>149</v>
      </c>
      <c r="I167" s="9">
        <f>VLOOKUP($B167,'Form Responses 1'!$B$2:$S$771,6,FALSE)</f>
        <v>149</v>
      </c>
      <c r="J167" s="9">
        <f>VLOOKUP($B167,'Form Responses 1'!$B$2:$S$771,7,FALSE)</f>
        <v>71</v>
      </c>
      <c r="K167" s="9">
        <f>VLOOKUP($B167,'Form Responses 1'!$B$2:$S$771,8,FALSE)</f>
        <v>78</v>
      </c>
      <c r="L167" s="10">
        <f>VLOOKUP($B167,'Form Responses 1'!$B$2:$S$771,9,FALSE)</f>
        <v>148</v>
      </c>
      <c r="M167" s="10">
        <f>VLOOKUP($B167,'Form Responses 1'!$B$2:$S$771,10,FALSE)</f>
        <v>3</v>
      </c>
      <c r="N167" s="10">
        <f>VLOOKUP($B167,'Form Responses 1'!$B$2:$S$771,11,FALSE)</f>
        <v>144</v>
      </c>
      <c r="O167" s="10">
        <f>VLOOKUP($B167,'Form Responses 1'!$B$2:$S$771,12,FALSE)</f>
        <v>1</v>
      </c>
      <c r="P167" s="11">
        <f>VLOOKUP($B167,'Form Responses 1'!$B$2:$S$771,13,FALSE)</f>
        <v>1</v>
      </c>
      <c r="Q167" s="11">
        <f>VLOOKUP($B167,'Form Responses 1'!$B$2:$S$771,14,FALSE)</f>
        <v>0</v>
      </c>
      <c r="R167" s="11">
        <f>VLOOKUP($B167,'Form Responses 1'!$B$2:$S$771,15,FALSE)</f>
        <v>1</v>
      </c>
      <c r="S167" s="11">
        <f>VLOOKUP($B167,'Form Responses 1'!$B$2:$S$771,16,FALSE)</f>
        <v>0</v>
      </c>
      <c r="T167" s="1">
        <f>VLOOKUP($B167,'Form Responses 1'!$B$2:$S$771,17,FALSE)</f>
        <v>0</v>
      </c>
      <c r="U167" s="1">
        <f>VLOOKUP($B167,'Form Responses 1'!$B$2:$S$771,18,FALSE)</f>
        <v>0</v>
      </c>
      <c r="V167" s="1">
        <f>VLOOKUP($B167,'Form Responses 1'!$B$2:$U$771,19,FALSE)</f>
        <v>27</v>
      </c>
      <c r="W167" s="1">
        <f>VLOOKUP($B167,'Form Responses 1'!$B$2:$U$771,20,FALSE)</f>
        <v>1</v>
      </c>
      <c r="X167" s="16">
        <f>COUNTIF('Form Responses 1'!$B$2:$B$763,$B167)</f>
        <v>1</v>
      </c>
      <c r="Y167" s="16" t="str">
        <f t="shared" si="0"/>
        <v>SAMA</v>
      </c>
      <c r="Z167" s="16" t="str">
        <f t="shared" si="1"/>
        <v>SAMA</v>
      </c>
      <c r="AA167" s="16" t="str">
        <f t="shared" si="2"/>
        <v>SAMA</v>
      </c>
    </row>
    <row r="168" spans="1:27" ht="15" x14ac:dyDescent="0.25">
      <c r="A168" s="13" t="s">
        <v>77</v>
      </c>
      <c r="B168" s="14">
        <v>20533682</v>
      </c>
      <c r="C168" s="13" t="s">
        <v>22</v>
      </c>
      <c r="D168" s="13" t="s">
        <v>400</v>
      </c>
      <c r="E168" s="13" t="s">
        <v>407</v>
      </c>
      <c r="F168" s="13" t="s">
        <v>407</v>
      </c>
      <c r="G168" s="15">
        <v>461</v>
      </c>
      <c r="I168" s="9">
        <f>VLOOKUP($B168,'Form Responses 1'!$B$2:$S$771,6,FALSE)</f>
        <v>461</v>
      </c>
      <c r="J168" s="9">
        <f>VLOOKUP($B168,'Form Responses 1'!$B$2:$S$771,7,FALSE)</f>
        <v>226</v>
      </c>
      <c r="K168" s="9">
        <f>VLOOKUP($B168,'Form Responses 1'!$B$2:$S$771,8,FALSE)</f>
        <v>235</v>
      </c>
      <c r="L168" s="10">
        <f>VLOOKUP($B168,'Form Responses 1'!$B$2:$S$771,9,FALSE)</f>
        <v>428</v>
      </c>
      <c r="M168" s="10">
        <f>VLOOKUP($B168,'Form Responses 1'!$B$2:$S$771,10,FALSE)</f>
        <v>10</v>
      </c>
      <c r="N168" s="10">
        <f>VLOOKUP($B168,'Form Responses 1'!$B$2:$S$771,11,FALSE)</f>
        <v>368</v>
      </c>
      <c r="O168" s="10">
        <f>VLOOKUP($B168,'Form Responses 1'!$B$2:$S$771,12,FALSE)</f>
        <v>50</v>
      </c>
      <c r="P168" s="11">
        <f>VLOOKUP($B168,'Form Responses 1'!$B$2:$S$771,13,FALSE)</f>
        <v>33</v>
      </c>
      <c r="Q168" s="11">
        <f>VLOOKUP($B168,'Form Responses 1'!$B$2:$S$771,14,FALSE)</f>
        <v>0</v>
      </c>
      <c r="R168" s="11">
        <f>VLOOKUP($B168,'Form Responses 1'!$B$2:$S$771,15,FALSE)</f>
        <v>27</v>
      </c>
      <c r="S168" s="11">
        <f>VLOOKUP($B168,'Form Responses 1'!$B$2:$S$771,16,FALSE)</f>
        <v>6</v>
      </c>
      <c r="T168" s="1">
        <f>VLOOKUP($B168,'Form Responses 1'!$B$2:$S$771,17,FALSE)</f>
        <v>2</v>
      </c>
      <c r="U168" s="1" t="str">
        <f>VLOOKUP($B168,'Form Responses 1'!$B$2:$S$771,18,FALSE)</f>
        <v>Ardhan Mouvich Maulana Darmawan - Tidak Mau Sekolah
Nur Aisyah Ramadhani - Bekerja</v>
      </c>
      <c r="V168" s="1">
        <f>VLOOKUP($B168,'Form Responses 1'!$B$2:$U$771,19,FALSE)</f>
        <v>81</v>
      </c>
      <c r="W168" s="1">
        <f>VLOOKUP($B168,'Form Responses 1'!$B$2:$U$771,20,FALSE)</f>
        <v>79</v>
      </c>
      <c r="X168" s="16">
        <f>COUNTIF('Form Responses 1'!$B$2:$B$763,$B168)</f>
        <v>1</v>
      </c>
      <c r="Y168" s="16" t="str">
        <f t="shared" si="0"/>
        <v>SAMA</v>
      </c>
      <c r="Z168" s="16" t="str">
        <f t="shared" si="1"/>
        <v>SAMA</v>
      </c>
      <c r="AA168" s="16" t="str">
        <f t="shared" si="2"/>
        <v>SAMA</v>
      </c>
    </row>
    <row r="169" spans="1:27" ht="15" x14ac:dyDescent="0.25">
      <c r="A169" s="13" t="s">
        <v>148</v>
      </c>
      <c r="B169" s="14">
        <v>20533683</v>
      </c>
      <c r="C169" s="13" t="s">
        <v>22</v>
      </c>
      <c r="D169" s="13" t="s">
        <v>400</v>
      </c>
      <c r="E169" s="13" t="s">
        <v>407</v>
      </c>
      <c r="F169" s="13" t="s">
        <v>407</v>
      </c>
      <c r="G169" s="15">
        <v>336</v>
      </c>
      <c r="I169" s="9">
        <f>VLOOKUP($B169,'Form Responses 1'!$B$2:$S$771,6,FALSE)</f>
        <v>337</v>
      </c>
      <c r="J169" s="9">
        <f>VLOOKUP($B169,'Form Responses 1'!$B$2:$S$771,7,FALSE)</f>
        <v>174</v>
      </c>
      <c r="K169" s="9">
        <f>VLOOKUP($B169,'Form Responses 1'!$B$2:$S$771,8,FALSE)</f>
        <v>163</v>
      </c>
      <c r="L169" s="10">
        <f>VLOOKUP($B169,'Form Responses 1'!$B$2:$S$771,9,FALSE)</f>
        <v>315</v>
      </c>
      <c r="M169" s="10">
        <f>VLOOKUP($B169,'Form Responses 1'!$B$2:$S$771,10,FALSE)</f>
        <v>1</v>
      </c>
      <c r="N169" s="10">
        <f>VLOOKUP($B169,'Form Responses 1'!$B$2:$S$771,11,FALSE)</f>
        <v>294</v>
      </c>
      <c r="O169" s="10">
        <f>VLOOKUP($B169,'Form Responses 1'!$B$2:$S$771,12,FALSE)</f>
        <v>20</v>
      </c>
      <c r="P169" s="11">
        <f>VLOOKUP($B169,'Form Responses 1'!$B$2:$S$771,13,FALSE)</f>
        <v>22</v>
      </c>
      <c r="Q169" s="11">
        <f>VLOOKUP($B169,'Form Responses 1'!$B$2:$S$771,14,FALSE)</f>
        <v>0</v>
      </c>
      <c r="R169" s="11">
        <f>VLOOKUP($B169,'Form Responses 1'!$B$2:$S$771,15,FALSE)</f>
        <v>22</v>
      </c>
      <c r="S169" s="11">
        <f>VLOOKUP($B169,'Form Responses 1'!$B$2:$S$771,16,FALSE)</f>
        <v>0</v>
      </c>
      <c r="T169" s="1">
        <f>VLOOKUP($B169,'Form Responses 1'!$B$2:$S$771,17,FALSE)</f>
        <v>0</v>
      </c>
      <c r="U169" s="1">
        <f>VLOOKUP($B169,'Form Responses 1'!$B$2:$S$771,18,FALSE)</f>
        <v>0</v>
      </c>
      <c r="V169" s="1">
        <f>VLOOKUP($B169,'Form Responses 1'!$B$2:$U$771,19,FALSE)</f>
        <v>58</v>
      </c>
      <c r="W169" s="1">
        <f>VLOOKUP($B169,'Form Responses 1'!$B$2:$U$771,20,FALSE)</f>
        <v>52</v>
      </c>
      <c r="X169" s="16">
        <f>COUNTIF('Form Responses 1'!$B$2:$B$763,$B169)</f>
        <v>1</v>
      </c>
      <c r="Y169" s="16" t="str">
        <f t="shared" si="0"/>
        <v>SAMA</v>
      </c>
      <c r="Z169" s="16" t="str">
        <f t="shared" si="1"/>
        <v>SAMA</v>
      </c>
      <c r="AA169" s="16" t="str">
        <f t="shared" si="2"/>
        <v>SAMA</v>
      </c>
    </row>
    <row r="170" spans="1:27" ht="15" x14ac:dyDescent="0.25">
      <c r="A170" s="13" t="s">
        <v>386</v>
      </c>
      <c r="B170" s="14">
        <v>20533699</v>
      </c>
      <c r="C170" s="13" t="s">
        <v>22</v>
      </c>
      <c r="D170" s="13" t="s">
        <v>400</v>
      </c>
      <c r="E170" s="13" t="s">
        <v>407</v>
      </c>
      <c r="F170" s="13" t="s">
        <v>407</v>
      </c>
      <c r="G170" s="15">
        <v>333</v>
      </c>
      <c r="I170" s="9">
        <f>VLOOKUP($B170,'Form Responses 1'!$B$2:$S$771,6,FALSE)</f>
        <v>333</v>
      </c>
      <c r="J170" s="9">
        <f>VLOOKUP($B170,'Form Responses 1'!$B$2:$S$771,7,FALSE)</f>
        <v>170</v>
      </c>
      <c r="K170" s="9">
        <f>VLOOKUP($B170,'Form Responses 1'!$B$2:$S$771,8,FALSE)</f>
        <v>163</v>
      </c>
      <c r="L170" s="10">
        <f>VLOOKUP($B170,'Form Responses 1'!$B$2:$S$771,9,FALSE)</f>
        <v>314</v>
      </c>
      <c r="M170" s="10">
        <f>VLOOKUP($B170,'Form Responses 1'!$B$2:$S$771,10,FALSE)</f>
        <v>0</v>
      </c>
      <c r="N170" s="10">
        <f>VLOOKUP($B170,'Form Responses 1'!$B$2:$S$771,11,FALSE)</f>
        <v>262</v>
      </c>
      <c r="O170" s="10">
        <f>VLOOKUP($B170,'Form Responses 1'!$B$2:$S$771,12,FALSE)</f>
        <v>52</v>
      </c>
      <c r="P170" s="11">
        <f>VLOOKUP($B170,'Form Responses 1'!$B$2:$S$771,13,FALSE)</f>
        <v>19</v>
      </c>
      <c r="Q170" s="11">
        <f>VLOOKUP($B170,'Form Responses 1'!$B$2:$S$771,14,FALSE)</f>
        <v>0</v>
      </c>
      <c r="R170" s="11">
        <f>VLOOKUP($B170,'Form Responses 1'!$B$2:$S$771,15,FALSE)</f>
        <v>15</v>
      </c>
      <c r="S170" s="11">
        <f>VLOOKUP($B170,'Form Responses 1'!$B$2:$S$771,16,FALSE)</f>
        <v>4</v>
      </c>
      <c r="T170" s="1">
        <f>VLOOKUP($B170,'Form Responses 1'!$B$2:$S$771,17,FALSE)</f>
        <v>0</v>
      </c>
      <c r="U170" s="1">
        <f>VLOOKUP($B170,'Form Responses 1'!$B$2:$S$771,18,FALSE)</f>
        <v>0</v>
      </c>
      <c r="V170" s="1">
        <f>VLOOKUP($B170,'Form Responses 1'!$B$2:$U$771,19,FALSE)</f>
        <v>56</v>
      </c>
      <c r="W170" s="1">
        <f>VLOOKUP($B170,'Form Responses 1'!$B$2:$U$771,20,FALSE)</f>
        <v>56</v>
      </c>
      <c r="X170" s="16">
        <f>COUNTIF('Form Responses 1'!$B$2:$B$763,$B170)</f>
        <v>1</v>
      </c>
      <c r="Y170" s="16" t="str">
        <f t="shared" si="0"/>
        <v>SAMA</v>
      </c>
      <c r="Z170" s="16" t="str">
        <f t="shared" si="1"/>
        <v>SAMA</v>
      </c>
      <c r="AA170" s="16" t="str">
        <f t="shared" si="2"/>
        <v>SAMA</v>
      </c>
    </row>
    <row r="171" spans="1:27" ht="15" x14ac:dyDescent="0.25">
      <c r="A171" s="13" t="s">
        <v>275</v>
      </c>
      <c r="B171" s="14">
        <v>20533700</v>
      </c>
      <c r="C171" s="13" t="s">
        <v>22</v>
      </c>
      <c r="D171" s="13" t="s">
        <v>400</v>
      </c>
      <c r="E171" s="13" t="s">
        <v>469</v>
      </c>
      <c r="F171" s="13" t="s">
        <v>428</v>
      </c>
      <c r="G171" s="15">
        <v>210</v>
      </c>
      <c r="I171" s="9">
        <f>VLOOKUP($B171,'Form Responses 1'!$B$2:$S$771,6,FALSE)</f>
        <v>213</v>
      </c>
      <c r="J171" s="9">
        <f>VLOOKUP($B171,'Form Responses 1'!$B$2:$S$771,7,FALSE)</f>
        <v>122</v>
      </c>
      <c r="K171" s="9">
        <f>VLOOKUP($B171,'Form Responses 1'!$B$2:$S$771,8,FALSE)</f>
        <v>91</v>
      </c>
      <c r="L171" s="10">
        <f>VLOOKUP($B171,'Form Responses 1'!$B$2:$S$771,9,FALSE)</f>
        <v>181</v>
      </c>
      <c r="M171" s="10">
        <f>VLOOKUP($B171,'Form Responses 1'!$B$2:$S$771,10,FALSE)</f>
        <v>12</v>
      </c>
      <c r="N171" s="10">
        <f>VLOOKUP($B171,'Form Responses 1'!$B$2:$S$771,11,FALSE)</f>
        <v>168</v>
      </c>
      <c r="O171" s="10">
        <f>VLOOKUP($B171,'Form Responses 1'!$B$2:$S$771,12,FALSE)</f>
        <v>1</v>
      </c>
      <c r="P171" s="11">
        <f>VLOOKUP($B171,'Form Responses 1'!$B$2:$S$771,13,FALSE)</f>
        <v>32</v>
      </c>
      <c r="Q171" s="11">
        <f>VLOOKUP($B171,'Form Responses 1'!$B$2:$S$771,14,FALSE)</f>
        <v>3</v>
      </c>
      <c r="R171" s="11">
        <f>VLOOKUP($B171,'Form Responses 1'!$B$2:$S$771,15,FALSE)</f>
        <v>29</v>
      </c>
      <c r="S171" s="11">
        <f>VLOOKUP($B171,'Form Responses 1'!$B$2:$S$771,16,FALSE)</f>
        <v>0</v>
      </c>
      <c r="T171" s="1">
        <f>VLOOKUP($B171,'Form Responses 1'!$B$2:$S$771,17,FALSE)</f>
        <v>0</v>
      </c>
      <c r="U171" s="1">
        <f>VLOOKUP($B171,'Form Responses 1'!$B$2:$S$771,18,FALSE)</f>
        <v>0</v>
      </c>
      <c r="V171" s="1">
        <f>VLOOKUP($B171,'Form Responses 1'!$B$2:$U$771,19,FALSE)</f>
        <v>28</v>
      </c>
      <c r="W171" s="1">
        <f>VLOOKUP($B171,'Form Responses 1'!$B$2:$U$771,20,FALSE)</f>
        <v>28</v>
      </c>
      <c r="X171" s="16">
        <f>COUNTIF('Form Responses 1'!$B$2:$B$763,$B171)</f>
        <v>1</v>
      </c>
      <c r="Y171" s="16" t="str">
        <f t="shared" si="0"/>
        <v>SAMA</v>
      </c>
      <c r="Z171" s="16" t="str">
        <f t="shared" si="1"/>
        <v>SAMA</v>
      </c>
      <c r="AA171" s="16" t="str">
        <f t="shared" si="2"/>
        <v>SAMA</v>
      </c>
    </row>
    <row r="172" spans="1:27" ht="15" x14ac:dyDescent="0.25">
      <c r="A172" s="13" t="s">
        <v>160</v>
      </c>
      <c r="B172" s="14">
        <v>20533701</v>
      </c>
      <c r="C172" s="13" t="s">
        <v>22</v>
      </c>
      <c r="D172" s="13" t="s">
        <v>400</v>
      </c>
      <c r="E172" s="13" t="s">
        <v>469</v>
      </c>
      <c r="F172" s="13" t="s">
        <v>428</v>
      </c>
      <c r="G172" s="15">
        <v>122</v>
      </c>
      <c r="I172" s="9">
        <f>VLOOKUP($B172,'Form Responses 1'!$B$2:$S$771,6,FALSE)</f>
        <v>122</v>
      </c>
      <c r="J172" s="9">
        <f>VLOOKUP($B172,'Form Responses 1'!$B$2:$S$771,7,FALSE)</f>
        <v>65</v>
      </c>
      <c r="K172" s="9">
        <f>VLOOKUP($B172,'Form Responses 1'!$B$2:$S$771,8,FALSE)</f>
        <v>57</v>
      </c>
      <c r="L172" s="10">
        <f>VLOOKUP($B172,'Form Responses 1'!$B$2:$S$771,9,FALSE)</f>
        <v>118</v>
      </c>
      <c r="M172" s="10">
        <f>VLOOKUP($B172,'Form Responses 1'!$B$2:$S$771,10,FALSE)</f>
        <v>2</v>
      </c>
      <c r="N172" s="10">
        <f>VLOOKUP($B172,'Form Responses 1'!$B$2:$S$771,11,FALSE)</f>
        <v>115</v>
      </c>
      <c r="O172" s="10">
        <f>VLOOKUP($B172,'Form Responses 1'!$B$2:$S$771,12,FALSE)</f>
        <v>1</v>
      </c>
      <c r="P172" s="11">
        <f>VLOOKUP($B172,'Form Responses 1'!$B$2:$S$771,13,FALSE)</f>
        <v>4</v>
      </c>
      <c r="Q172" s="11">
        <f>VLOOKUP($B172,'Form Responses 1'!$B$2:$S$771,14,FALSE)</f>
        <v>0</v>
      </c>
      <c r="R172" s="11">
        <f>VLOOKUP($B172,'Form Responses 1'!$B$2:$S$771,15,FALSE)</f>
        <v>4</v>
      </c>
      <c r="S172" s="11">
        <f>VLOOKUP($B172,'Form Responses 1'!$B$2:$S$771,16,FALSE)</f>
        <v>0</v>
      </c>
      <c r="T172" s="1">
        <f>VLOOKUP($B172,'Form Responses 1'!$B$2:$S$771,17,FALSE)</f>
        <v>0</v>
      </c>
      <c r="U172" s="1">
        <f>VLOOKUP($B172,'Form Responses 1'!$B$2:$S$771,18,FALSE)</f>
        <v>0</v>
      </c>
      <c r="V172" s="1">
        <f>VLOOKUP($B172,'Form Responses 1'!$B$2:$U$771,19,FALSE)</f>
        <v>12</v>
      </c>
      <c r="W172" s="1">
        <f>VLOOKUP($B172,'Form Responses 1'!$B$2:$U$771,20,FALSE)</f>
        <v>12</v>
      </c>
      <c r="X172" s="16">
        <f>COUNTIF('Form Responses 1'!$B$2:$B$763,$B172)</f>
        <v>1</v>
      </c>
      <c r="Y172" s="16" t="str">
        <f t="shared" si="0"/>
        <v>SAMA</v>
      </c>
      <c r="Z172" s="16" t="str">
        <f t="shared" si="1"/>
        <v>SAMA</v>
      </c>
      <c r="AA172" s="16" t="str">
        <f t="shared" si="2"/>
        <v>SAMA</v>
      </c>
    </row>
    <row r="173" spans="1:27" ht="15" x14ac:dyDescent="0.25">
      <c r="A173" s="13" t="s">
        <v>328</v>
      </c>
      <c r="B173" s="14">
        <v>20533717</v>
      </c>
      <c r="C173" s="13" t="s">
        <v>22</v>
      </c>
      <c r="D173" s="13" t="s">
        <v>400</v>
      </c>
      <c r="E173" s="13" t="s">
        <v>469</v>
      </c>
      <c r="F173" s="13" t="s">
        <v>428</v>
      </c>
      <c r="G173" s="15">
        <v>155</v>
      </c>
      <c r="I173" s="9">
        <f>VLOOKUP($B173,'Form Responses 1'!$B$2:$S$771,6,FALSE)</f>
        <v>157</v>
      </c>
      <c r="J173" s="9">
        <f>VLOOKUP($B173,'Form Responses 1'!$B$2:$S$771,7,FALSE)</f>
        <v>82</v>
      </c>
      <c r="K173" s="9">
        <f>VLOOKUP($B173,'Form Responses 1'!$B$2:$S$771,8,FALSE)</f>
        <v>75</v>
      </c>
      <c r="L173" s="10">
        <f>VLOOKUP($B173,'Form Responses 1'!$B$2:$S$771,9,FALSE)</f>
        <v>145</v>
      </c>
      <c r="M173" s="10">
        <f>VLOOKUP($B173,'Form Responses 1'!$B$2:$S$771,10,FALSE)</f>
        <v>0</v>
      </c>
      <c r="N173" s="10">
        <f>VLOOKUP($B173,'Form Responses 1'!$B$2:$S$771,11,FALSE)</f>
        <v>145</v>
      </c>
      <c r="O173" s="10">
        <f>VLOOKUP($B173,'Form Responses 1'!$B$2:$S$771,12,FALSE)</f>
        <v>0</v>
      </c>
      <c r="P173" s="11">
        <f>VLOOKUP($B173,'Form Responses 1'!$B$2:$S$771,13,FALSE)</f>
        <v>12</v>
      </c>
      <c r="Q173" s="11">
        <f>VLOOKUP($B173,'Form Responses 1'!$B$2:$S$771,14,FALSE)</f>
        <v>0</v>
      </c>
      <c r="R173" s="11">
        <f>VLOOKUP($B173,'Form Responses 1'!$B$2:$S$771,15,FALSE)</f>
        <v>12</v>
      </c>
      <c r="S173" s="11">
        <f>VLOOKUP($B173,'Form Responses 1'!$B$2:$S$771,16,FALSE)</f>
        <v>0</v>
      </c>
      <c r="T173" s="1">
        <f>VLOOKUP($B173,'Form Responses 1'!$B$2:$S$771,17,FALSE)</f>
        <v>0</v>
      </c>
      <c r="U173" s="1">
        <f>VLOOKUP($B173,'Form Responses 1'!$B$2:$S$771,18,FALSE)</f>
        <v>0</v>
      </c>
      <c r="V173" s="1">
        <f>VLOOKUP($B173,'Form Responses 1'!$B$2:$U$771,19,FALSE)</f>
        <v>26</v>
      </c>
      <c r="W173" s="1">
        <f>VLOOKUP($B173,'Form Responses 1'!$B$2:$U$771,20,FALSE)</f>
        <v>26</v>
      </c>
      <c r="X173" s="16">
        <f>COUNTIF('Form Responses 1'!$B$2:$B$763,$B173)</f>
        <v>1</v>
      </c>
      <c r="Y173" s="16" t="str">
        <f t="shared" si="0"/>
        <v>SAMA</v>
      </c>
      <c r="Z173" s="16" t="str">
        <f t="shared" si="1"/>
        <v>SAMA</v>
      </c>
      <c r="AA173" s="16" t="str">
        <f t="shared" si="2"/>
        <v>SAMA</v>
      </c>
    </row>
    <row r="174" spans="1:27" ht="15" x14ac:dyDescent="0.25">
      <c r="A174" s="13" t="s">
        <v>40</v>
      </c>
      <c r="B174" s="14">
        <v>20533718</v>
      </c>
      <c r="C174" s="13" t="s">
        <v>22</v>
      </c>
      <c r="D174" s="13" t="s">
        <v>400</v>
      </c>
      <c r="E174" s="13" t="s">
        <v>482</v>
      </c>
      <c r="F174" s="13" t="s">
        <v>407</v>
      </c>
      <c r="G174" s="15">
        <v>166</v>
      </c>
      <c r="I174" s="9">
        <f>VLOOKUP($B174,'Form Responses 1'!$B$2:$S$771,6,FALSE)</f>
        <v>165</v>
      </c>
      <c r="J174" s="9">
        <f>VLOOKUP($B174,'Form Responses 1'!$B$2:$S$771,7,FALSE)</f>
        <v>83</v>
      </c>
      <c r="K174" s="9">
        <f>VLOOKUP($B174,'Form Responses 1'!$B$2:$S$771,8,FALSE)</f>
        <v>82</v>
      </c>
      <c r="L174" s="10">
        <f>VLOOKUP($B174,'Form Responses 1'!$B$2:$S$771,9,FALSE)</f>
        <v>155</v>
      </c>
      <c r="M174" s="10">
        <f>VLOOKUP($B174,'Form Responses 1'!$B$2:$S$771,10,FALSE)</f>
        <v>9</v>
      </c>
      <c r="N174" s="10">
        <f>VLOOKUP($B174,'Form Responses 1'!$B$2:$S$771,11,FALSE)</f>
        <v>146</v>
      </c>
      <c r="O174" s="10">
        <f>VLOOKUP($B174,'Form Responses 1'!$B$2:$S$771,12,FALSE)</f>
        <v>0</v>
      </c>
      <c r="P174" s="11">
        <f>VLOOKUP($B174,'Form Responses 1'!$B$2:$S$771,13,FALSE)</f>
        <v>10</v>
      </c>
      <c r="Q174" s="11">
        <f>VLOOKUP($B174,'Form Responses 1'!$B$2:$S$771,14,FALSE)</f>
        <v>1</v>
      </c>
      <c r="R174" s="11">
        <f>VLOOKUP($B174,'Form Responses 1'!$B$2:$S$771,15,FALSE)</f>
        <v>9</v>
      </c>
      <c r="S174" s="11">
        <f>VLOOKUP($B174,'Form Responses 1'!$B$2:$S$771,16,FALSE)</f>
        <v>0</v>
      </c>
      <c r="T174" s="1">
        <f>VLOOKUP($B174,'Form Responses 1'!$B$2:$S$771,17,FALSE)</f>
        <v>0</v>
      </c>
      <c r="U174" s="1">
        <f>VLOOKUP($B174,'Form Responses 1'!$B$2:$S$771,18,FALSE)</f>
        <v>0</v>
      </c>
      <c r="V174" s="1">
        <f>VLOOKUP($B174,'Form Responses 1'!$B$2:$U$771,19,FALSE)</f>
        <v>28</v>
      </c>
      <c r="W174" s="1">
        <f>VLOOKUP($B174,'Form Responses 1'!$B$2:$U$771,20,FALSE)</f>
        <v>26</v>
      </c>
      <c r="X174" s="16">
        <f>COUNTIF('Form Responses 1'!$B$2:$B$763,$B174)</f>
        <v>1</v>
      </c>
      <c r="Y174" s="16" t="str">
        <f t="shared" si="0"/>
        <v>SAMA</v>
      </c>
      <c r="Z174" s="16" t="str">
        <f t="shared" si="1"/>
        <v>SAMA</v>
      </c>
      <c r="AA174" s="16" t="str">
        <f t="shared" si="2"/>
        <v>SAMA</v>
      </c>
    </row>
    <row r="175" spans="1:27" ht="15" x14ac:dyDescent="0.25">
      <c r="A175" s="13" t="s">
        <v>362</v>
      </c>
      <c r="B175" s="14">
        <v>20533719</v>
      </c>
      <c r="C175" s="13" t="s">
        <v>22</v>
      </c>
      <c r="D175" s="13" t="s">
        <v>400</v>
      </c>
      <c r="E175" s="13" t="s">
        <v>482</v>
      </c>
      <c r="F175" s="13" t="s">
        <v>407</v>
      </c>
      <c r="G175" s="15">
        <v>391</v>
      </c>
      <c r="I175" s="9">
        <f>VLOOKUP($B175,'Form Responses 1'!$B$2:$S$771,6,FALSE)</f>
        <v>391</v>
      </c>
      <c r="J175" s="9">
        <f>VLOOKUP($B175,'Form Responses 1'!$B$2:$S$771,7,FALSE)</f>
        <v>191</v>
      </c>
      <c r="K175" s="9">
        <f>VLOOKUP($B175,'Form Responses 1'!$B$2:$S$771,8,FALSE)</f>
        <v>200</v>
      </c>
      <c r="L175" s="10">
        <f>VLOOKUP($B175,'Form Responses 1'!$B$2:$S$771,9,FALSE)</f>
        <v>375</v>
      </c>
      <c r="M175" s="10">
        <f>VLOOKUP($B175,'Form Responses 1'!$B$2:$S$771,10,FALSE)</f>
        <v>5</v>
      </c>
      <c r="N175" s="10">
        <f>VLOOKUP($B175,'Form Responses 1'!$B$2:$S$771,11,FALSE)</f>
        <v>369</v>
      </c>
      <c r="O175" s="10">
        <f>VLOOKUP($B175,'Form Responses 1'!$B$2:$S$771,12,FALSE)</f>
        <v>1</v>
      </c>
      <c r="P175" s="11">
        <f>VLOOKUP($B175,'Form Responses 1'!$B$2:$S$771,13,FALSE)</f>
        <v>16</v>
      </c>
      <c r="Q175" s="11">
        <f>VLOOKUP($B175,'Form Responses 1'!$B$2:$S$771,14,FALSE)</f>
        <v>0</v>
      </c>
      <c r="R175" s="11">
        <f>VLOOKUP($B175,'Form Responses 1'!$B$2:$S$771,15,FALSE)</f>
        <v>16</v>
      </c>
      <c r="S175" s="11">
        <f>VLOOKUP($B175,'Form Responses 1'!$B$2:$S$771,16,FALSE)</f>
        <v>0</v>
      </c>
      <c r="T175" s="1">
        <f>VLOOKUP($B175,'Form Responses 1'!$B$2:$S$771,17,FALSE)</f>
        <v>0</v>
      </c>
      <c r="U175" s="1">
        <f>VLOOKUP($B175,'Form Responses 1'!$B$2:$S$771,18,FALSE)</f>
        <v>0</v>
      </c>
      <c r="V175" s="1">
        <f>VLOOKUP($B175,'Form Responses 1'!$B$2:$U$771,19,FALSE)</f>
        <v>83</v>
      </c>
      <c r="W175" s="1">
        <f>VLOOKUP($B175,'Form Responses 1'!$B$2:$U$771,20,FALSE)</f>
        <v>83</v>
      </c>
      <c r="X175" s="16">
        <f>COUNTIF('Form Responses 1'!$B$2:$B$763,$B175)</f>
        <v>1</v>
      </c>
      <c r="Y175" s="16" t="str">
        <f t="shared" si="0"/>
        <v>SAMA</v>
      </c>
      <c r="Z175" s="16" t="str">
        <f t="shared" si="1"/>
        <v>SAMA</v>
      </c>
      <c r="AA175" s="16" t="str">
        <f t="shared" si="2"/>
        <v>SAMA</v>
      </c>
    </row>
    <row r="176" spans="1:27" ht="15" x14ac:dyDescent="0.25">
      <c r="A176" s="13" t="s">
        <v>109</v>
      </c>
      <c r="B176" s="14">
        <v>20533720</v>
      </c>
      <c r="C176" s="13" t="s">
        <v>22</v>
      </c>
      <c r="D176" s="13" t="s">
        <v>400</v>
      </c>
      <c r="E176" s="13" t="s">
        <v>482</v>
      </c>
      <c r="F176" s="13" t="s">
        <v>407</v>
      </c>
      <c r="G176" s="15">
        <v>166</v>
      </c>
      <c r="I176" s="9">
        <f>VLOOKUP($B176,'Form Responses 1'!$B$2:$S$771,6,FALSE)</f>
        <v>165</v>
      </c>
      <c r="J176" s="9">
        <f>VLOOKUP($B176,'Form Responses 1'!$B$2:$S$771,7,FALSE)</f>
        <v>69</v>
      </c>
      <c r="K176" s="9">
        <f>VLOOKUP($B176,'Form Responses 1'!$B$2:$S$771,8,FALSE)</f>
        <v>96</v>
      </c>
      <c r="L176" s="10">
        <f>VLOOKUP($B176,'Form Responses 1'!$B$2:$S$771,9,FALSE)</f>
        <v>164</v>
      </c>
      <c r="M176" s="10">
        <f>VLOOKUP($B176,'Form Responses 1'!$B$2:$S$771,10,FALSE)</f>
        <v>0</v>
      </c>
      <c r="N176" s="10">
        <f>VLOOKUP($B176,'Form Responses 1'!$B$2:$S$771,11,FALSE)</f>
        <v>143</v>
      </c>
      <c r="O176" s="10">
        <f>VLOOKUP($B176,'Form Responses 1'!$B$2:$S$771,12,FALSE)</f>
        <v>21</v>
      </c>
      <c r="P176" s="11">
        <f>VLOOKUP($B176,'Form Responses 1'!$B$2:$S$771,13,FALSE)</f>
        <v>1</v>
      </c>
      <c r="Q176" s="11">
        <f>VLOOKUP($B176,'Form Responses 1'!$B$2:$S$771,14,FALSE)</f>
        <v>0</v>
      </c>
      <c r="R176" s="11">
        <f>VLOOKUP($B176,'Form Responses 1'!$B$2:$S$771,15,FALSE)</f>
        <v>1</v>
      </c>
      <c r="S176" s="11">
        <f>VLOOKUP($B176,'Form Responses 1'!$B$2:$S$771,16,FALSE)</f>
        <v>0</v>
      </c>
      <c r="T176" s="1">
        <f>VLOOKUP($B176,'Form Responses 1'!$B$2:$S$771,17,FALSE)</f>
        <v>0</v>
      </c>
      <c r="U176" s="1">
        <f>VLOOKUP($B176,'Form Responses 1'!$B$2:$S$771,18,FALSE)</f>
        <v>0</v>
      </c>
      <c r="V176" s="1">
        <f>VLOOKUP($B176,'Form Responses 1'!$B$2:$U$771,19,FALSE)</f>
        <v>27</v>
      </c>
      <c r="W176" s="1">
        <f>VLOOKUP($B176,'Form Responses 1'!$B$2:$U$771,20,FALSE)</f>
        <v>27</v>
      </c>
      <c r="X176" s="16">
        <f>COUNTIF('Form Responses 1'!$B$2:$B$763,$B176)</f>
        <v>1</v>
      </c>
      <c r="Y176" s="16" t="str">
        <f t="shared" si="0"/>
        <v>SAMA</v>
      </c>
      <c r="Z176" s="16" t="str">
        <f t="shared" si="1"/>
        <v>SAMA</v>
      </c>
      <c r="AA176" s="16" t="str">
        <f t="shared" si="2"/>
        <v>SAMA</v>
      </c>
    </row>
    <row r="177" spans="1:27" ht="15" x14ac:dyDescent="0.25">
      <c r="A177" s="13" t="s">
        <v>314</v>
      </c>
      <c r="B177" s="14">
        <v>20533721</v>
      </c>
      <c r="C177" s="13" t="s">
        <v>22</v>
      </c>
      <c r="D177" s="13" t="s">
        <v>400</v>
      </c>
      <c r="E177" s="13" t="s">
        <v>482</v>
      </c>
      <c r="F177" s="13" t="s">
        <v>407</v>
      </c>
      <c r="G177" s="15">
        <v>158</v>
      </c>
      <c r="I177" s="9">
        <f>VLOOKUP($B177,'Form Responses 1'!$B$2:$S$771,6,FALSE)</f>
        <v>158</v>
      </c>
      <c r="J177" s="9">
        <f>VLOOKUP($B177,'Form Responses 1'!$B$2:$S$771,7,FALSE)</f>
        <v>80</v>
      </c>
      <c r="K177" s="9">
        <f>VLOOKUP($B177,'Form Responses 1'!$B$2:$S$771,8,FALSE)</f>
        <v>78</v>
      </c>
      <c r="L177" s="10">
        <f>VLOOKUP($B177,'Form Responses 1'!$B$2:$S$771,9,FALSE)</f>
        <v>154</v>
      </c>
      <c r="M177" s="10">
        <f>VLOOKUP($B177,'Form Responses 1'!$B$2:$S$771,10,FALSE)</f>
        <v>0</v>
      </c>
      <c r="N177" s="10">
        <f>VLOOKUP($B177,'Form Responses 1'!$B$2:$S$771,11,FALSE)</f>
        <v>139</v>
      </c>
      <c r="O177" s="10">
        <f>VLOOKUP($B177,'Form Responses 1'!$B$2:$S$771,12,FALSE)</f>
        <v>15</v>
      </c>
      <c r="P177" s="11">
        <f>VLOOKUP($B177,'Form Responses 1'!$B$2:$S$771,13,FALSE)</f>
        <v>4</v>
      </c>
      <c r="Q177" s="11">
        <f>VLOOKUP($B177,'Form Responses 1'!$B$2:$S$771,14,FALSE)</f>
        <v>0</v>
      </c>
      <c r="R177" s="11">
        <f>VLOOKUP($B177,'Form Responses 1'!$B$2:$S$771,15,FALSE)</f>
        <v>4</v>
      </c>
      <c r="S177" s="11">
        <f>VLOOKUP($B177,'Form Responses 1'!$B$2:$S$771,16,FALSE)</f>
        <v>0</v>
      </c>
      <c r="T177" s="1">
        <f>VLOOKUP($B177,'Form Responses 1'!$B$2:$S$771,17,FALSE)</f>
        <v>0</v>
      </c>
      <c r="U177" s="1">
        <f>VLOOKUP($B177,'Form Responses 1'!$B$2:$S$771,18,FALSE)</f>
        <v>0</v>
      </c>
      <c r="V177" s="1">
        <f>VLOOKUP($B177,'Form Responses 1'!$B$2:$U$771,19,FALSE)</f>
        <v>27</v>
      </c>
      <c r="W177" s="1">
        <f>VLOOKUP($B177,'Form Responses 1'!$B$2:$U$771,20,FALSE)</f>
        <v>22</v>
      </c>
      <c r="X177" s="16">
        <f>COUNTIF('Form Responses 1'!$B$2:$B$763,$B177)</f>
        <v>1</v>
      </c>
      <c r="Y177" s="16" t="str">
        <f t="shared" si="0"/>
        <v>SAMA</v>
      </c>
      <c r="Z177" s="16" t="str">
        <f t="shared" si="1"/>
        <v>SAMA</v>
      </c>
      <c r="AA177" s="16" t="str">
        <f t="shared" si="2"/>
        <v>SAMA</v>
      </c>
    </row>
    <row r="178" spans="1:27" ht="15" x14ac:dyDescent="0.25">
      <c r="A178" s="13" t="s">
        <v>330</v>
      </c>
      <c r="B178" s="14">
        <v>20533722</v>
      </c>
      <c r="C178" s="13" t="s">
        <v>22</v>
      </c>
      <c r="D178" s="13" t="s">
        <v>400</v>
      </c>
      <c r="E178" s="13" t="s">
        <v>482</v>
      </c>
      <c r="F178" s="13" t="s">
        <v>407</v>
      </c>
      <c r="G178" s="15">
        <v>212</v>
      </c>
      <c r="I178" s="9">
        <f>VLOOKUP($B178,'Form Responses 1'!$B$2:$S$771,6,FALSE)</f>
        <v>211</v>
      </c>
      <c r="J178" s="9">
        <f>VLOOKUP($B178,'Form Responses 1'!$B$2:$S$771,7,FALSE)</f>
        <v>124</v>
      </c>
      <c r="K178" s="9">
        <f>VLOOKUP($B178,'Form Responses 1'!$B$2:$S$771,8,FALSE)</f>
        <v>87</v>
      </c>
      <c r="L178" s="10">
        <f>VLOOKUP($B178,'Form Responses 1'!$B$2:$S$771,9,FALSE)</f>
        <v>199</v>
      </c>
      <c r="M178" s="10">
        <f>VLOOKUP($B178,'Form Responses 1'!$B$2:$S$771,10,FALSE)</f>
        <v>3</v>
      </c>
      <c r="N178" s="10">
        <f>VLOOKUP($B178,'Form Responses 1'!$B$2:$S$771,11,FALSE)</f>
        <v>193</v>
      </c>
      <c r="O178" s="10">
        <f>VLOOKUP($B178,'Form Responses 1'!$B$2:$S$771,12,FALSE)</f>
        <v>3</v>
      </c>
      <c r="P178" s="11">
        <f>VLOOKUP($B178,'Form Responses 1'!$B$2:$S$771,13,FALSE)</f>
        <v>12</v>
      </c>
      <c r="Q178" s="11">
        <f>VLOOKUP($B178,'Form Responses 1'!$B$2:$S$771,14,FALSE)</f>
        <v>1</v>
      </c>
      <c r="R178" s="11">
        <f>VLOOKUP($B178,'Form Responses 1'!$B$2:$S$771,15,FALSE)</f>
        <v>11</v>
      </c>
      <c r="S178" s="11">
        <f>VLOOKUP($B178,'Form Responses 1'!$B$2:$S$771,16,FALSE)</f>
        <v>0</v>
      </c>
      <c r="T178" s="1">
        <f>VLOOKUP($B178,'Form Responses 1'!$B$2:$S$771,17,FALSE)</f>
        <v>0</v>
      </c>
      <c r="U178" s="1">
        <f>VLOOKUP($B178,'Form Responses 1'!$B$2:$S$771,18,FALSE)</f>
        <v>0</v>
      </c>
      <c r="V178" s="1">
        <f>VLOOKUP($B178,'Form Responses 1'!$B$2:$U$771,19,FALSE)</f>
        <v>39</v>
      </c>
      <c r="W178" s="1">
        <f>VLOOKUP($B178,'Form Responses 1'!$B$2:$U$771,20,FALSE)</f>
        <v>36</v>
      </c>
      <c r="X178" s="16">
        <f>COUNTIF('Form Responses 1'!$B$2:$B$763,$B178)</f>
        <v>1</v>
      </c>
      <c r="Y178" s="16" t="str">
        <f t="shared" si="0"/>
        <v>SAMA</v>
      </c>
      <c r="Z178" s="16" t="str">
        <f t="shared" si="1"/>
        <v>SAMA</v>
      </c>
      <c r="AA178" s="16" t="str">
        <f t="shared" si="2"/>
        <v>SAMA</v>
      </c>
    </row>
    <row r="179" spans="1:27" ht="15" x14ac:dyDescent="0.25">
      <c r="A179" s="13" t="s">
        <v>322</v>
      </c>
      <c r="B179" s="14">
        <v>20533723</v>
      </c>
      <c r="C179" s="13" t="s">
        <v>22</v>
      </c>
      <c r="D179" s="13" t="s">
        <v>400</v>
      </c>
      <c r="E179" s="13" t="s">
        <v>483</v>
      </c>
      <c r="F179" s="13" t="s">
        <v>428</v>
      </c>
      <c r="G179" s="15">
        <v>284</v>
      </c>
      <c r="I179" s="9">
        <f>VLOOKUP($B179,'Form Responses 1'!$B$2:$S$771,6,FALSE)</f>
        <v>283</v>
      </c>
      <c r="J179" s="9">
        <f>VLOOKUP($B179,'Form Responses 1'!$B$2:$S$771,7,FALSE)</f>
        <v>141</v>
      </c>
      <c r="K179" s="9">
        <f>VLOOKUP($B179,'Form Responses 1'!$B$2:$S$771,8,FALSE)</f>
        <v>142</v>
      </c>
      <c r="L179" s="10">
        <f>VLOOKUP($B179,'Form Responses 1'!$B$2:$S$771,9,FALSE)</f>
        <v>93</v>
      </c>
      <c r="M179" s="10">
        <f>VLOOKUP($B179,'Form Responses 1'!$B$2:$S$771,10,FALSE)</f>
        <v>0</v>
      </c>
      <c r="N179" s="10">
        <f>VLOOKUP($B179,'Form Responses 1'!$B$2:$S$771,11,FALSE)</f>
        <v>93</v>
      </c>
      <c r="O179" s="10">
        <f>VLOOKUP($B179,'Form Responses 1'!$B$2:$S$771,12,FALSE)</f>
        <v>0</v>
      </c>
      <c r="P179" s="11">
        <f>VLOOKUP($B179,'Form Responses 1'!$B$2:$S$771,13,FALSE)</f>
        <v>190</v>
      </c>
      <c r="Q179" s="11">
        <f>VLOOKUP($B179,'Form Responses 1'!$B$2:$S$771,14,FALSE)</f>
        <v>0</v>
      </c>
      <c r="R179" s="11">
        <f>VLOOKUP($B179,'Form Responses 1'!$B$2:$S$771,15,FALSE)</f>
        <v>190</v>
      </c>
      <c r="S179" s="11">
        <f>VLOOKUP($B179,'Form Responses 1'!$B$2:$S$771,16,FALSE)</f>
        <v>0</v>
      </c>
      <c r="T179" s="1">
        <f>VLOOKUP($B179,'Form Responses 1'!$B$2:$S$771,17,FALSE)</f>
        <v>0</v>
      </c>
      <c r="U179" s="1">
        <f>VLOOKUP($B179,'Form Responses 1'!$B$2:$S$771,18,FALSE)</f>
        <v>0</v>
      </c>
      <c r="V179" s="1">
        <f>VLOOKUP($B179,'Form Responses 1'!$B$2:$U$771,19,FALSE)</f>
        <v>56</v>
      </c>
      <c r="W179" s="1">
        <f>VLOOKUP($B179,'Form Responses 1'!$B$2:$U$771,20,FALSE)</f>
        <v>56</v>
      </c>
      <c r="X179" s="16">
        <f>COUNTIF('Form Responses 1'!$B$2:$B$763,$B179)</f>
        <v>1</v>
      </c>
      <c r="Y179" s="16" t="str">
        <f t="shared" si="0"/>
        <v>SAMA</v>
      </c>
      <c r="Z179" s="16" t="str">
        <f t="shared" si="1"/>
        <v>SAMA</v>
      </c>
      <c r="AA179" s="16" t="str">
        <f t="shared" si="2"/>
        <v>SAMA</v>
      </c>
    </row>
    <row r="180" spans="1:27" ht="15" x14ac:dyDescent="0.25">
      <c r="A180" s="13" t="s">
        <v>224</v>
      </c>
      <c r="B180" s="14">
        <v>20533724</v>
      </c>
      <c r="C180" s="13" t="s">
        <v>22</v>
      </c>
      <c r="D180" s="13" t="s">
        <v>400</v>
      </c>
      <c r="E180" s="13" t="s">
        <v>483</v>
      </c>
      <c r="F180" s="13" t="s">
        <v>428</v>
      </c>
      <c r="G180" s="15">
        <v>310</v>
      </c>
      <c r="I180" s="9">
        <f>VLOOKUP($B180,'Form Responses 1'!$B$2:$S$771,6,FALSE)</f>
        <v>308</v>
      </c>
      <c r="J180" s="9">
        <f>VLOOKUP($B180,'Form Responses 1'!$B$2:$S$771,7,FALSE)</f>
        <v>144</v>
      </c>
      <c r="K180" s="9">
        <f>VLOOKUP($B180,'Form Responses 1'!$B$2:$S$771,8,FALSE)</f>
        <v>164</v>
      </c>
      <c r="L180" s="10">
        <f>VLOOKUP($B180,'Form Responses 1'!$B$2:$S$771,9,FALSE)</f>
        <v>192</v>
      </c>
      <c r="M180" s="10">
        <f>VLOOKUP($B180,'Form Responses 1'!$B$2:$S$771,10,FALSE)</f>
        <v>3</v>
      </c>
      <c r="N180" s="10">
        <f>VLOOKUP($B180,'Form Responses 1'!$B$2:$S$771,11,FALSE)</f>
        <v>187</v>
      </c>
      <c r="O180" s="10">
        <f>VLOOKUP($B180,'Form Responses 1'!$B$2:$S$771,12,FALSE)</f>
        <v>2</v>
      </c>
      <c r="P180" s="11">
        <f>VLOOKUP($B180,'Form Responses 1'!$B$2:$S$771,13,FALSE)</f>
        <v>116</v>
      </c>
      <c r="Q180" s="11">
        <f>VLOOKUP($B180,'Form Responses 1'!$B$2:$S$771,14,FALSE)</f>
        <v>10</v>
      </c>
      <c r="R180" s="11">
        <f>VLOOKUP($B180,'Form Responses 1'!$B$2:$S$771,15,FALSE)</f>
        <v>106</v>
      </c>
      <c r="S180" s="11">
        <f>VLOOKUP($B180,'Form Responses 1'!$B$2:$S$771,16,FALSE)</f>
        <v>0</v>
      </c>
      <c r="T180" s="1">
        <f>VLOOKUP($B180,'Form Responses 1'!$B$2:$S$771,17,FALSE)</f>
        <v>0</v>
      </c>
      <c r="U180" s="1">
        <f>VLOOKUP($B180,'Form Responses 1'!$B$2:$S$771,18,FALSE)</f>
        <v>0</v>
      </c>
      <c r="V180" s="1">
        <f>VLOOKUP($B180,'Form Responses 1'!$B$2:$U$771,19,FALSE)</f>
        <v>55</v>
      </c>
      <c r="W180" s="1">
        <f>VLOOKUP($B180,'Form Responses 1'!$B$2:$U$771,20,FALSE)</f>
        <v>55</v>
      </c>
      <c r="X180" s="16">
        <f>COUNTIF('Form Responses 1'!$B$2:$B$763,$B180)</f>
        <v>1</v>
      </c>
      <c r="Y180" s="16" t="str">
        <f t="shared" si="0"/>
        <v>SAMA</v>
      </c>
      <c r="Z180" s="16" t="str">
        <f t="shared" si="1"/>
        <v>SAMA</v>
      </c>
      <c r="AA180" s="16" t="str">
        <f t="shared" si="2"/>
        <v>SAMA</v>
      </c>
    </row>
    <row r="181" spans="1:27" ht="15" x14ac:dyDescent="0.25">
      <c r="A181" s="13" t="s">
        <v>358</v>
      </c>
      <c r="B181" s="14">
        <v>20533725</v>
      </c>
      <c r="C181" s="13" t="s">
        <v>22</v>
      </c>
      <c r="D181" s="13" t="s">
        <v>400</v>
      </c>
      <c r="E181" s="13" t="s">
        <v>484</v>
      </c>
      <c r="F181" s="13" t="s">
        <v>428</v>
      </c>
      <c r="G181" s="15">
        <v>152</v>
      </c>
      <c r="I181" s="9">
        <f>VLOOKUP($B181,'Form Responses 1'!$B$2:$S$771,6,FALSE)</f>
        <v>153</v>
      </c>
      <c r="J181" s="9">
        <f>VLOOKUP($B181,'Form Responses 1'!$B$2:$S$771,7,FALSE)</f>
        <v>74</v>
      </c>
      <c r="K181" s="9">
        <f>VLOOKUP($B181,'Form Responses 1'!$B$2:$S$771,8,FALSE)</f>
        <v>79</v>
      </c>
      <c r="L181" s="10">
        <f>VLOOKUP($B181,'Form Responses 1'!$B$2:$S$771,9,FALSE)</f>
        <v>120</v>
      </c>
      <c r="M181" s="10">
        <f>VLOOKUP($B181,'Form Responses 1'!$B$2:$S$771,10,FALSE)</f>
        <v>6</v>
      </c>
      <c r="N181" s="10">
        <f>VLOOKUP($B181,'Form Responses 1'!$B$2:$S$771,11,FALSE)</f>
        <v>96</v>
      </c>
      <c r="O181" s="10">
        <f>VLOOKUP($B181,'Form Responses 1'!$B$2:$S$771,12,FALSE)</f>
        <v>18</v>
      </c>
      <c r="P181" s="11">
        <f>VLOOKUP($B181,'Form Responses 1'!$B$2:$S$771,13,FALSE)</f>
        <v>33</v>
      </c>
      <c r="Q181" s="11">
        <f>VLOOKUP($B181,'Form Responses 1'!$B$2:$S$771,14,FALSE)</f>
        <v>1</v>
      </c>
      <c r="R181" s="11">
        <f>VLOOKUP($B181,'Form Responses 1'!$B$2:$S$771,15,FALSE)</f>
        <v>26</v>
      </c>
      <c r="S181" s="11">
        <f>VLOOKUP($B181,'Form Responses 1'!$B$2:$S$771,16,FALSE)</f>
        <v>6</v>
      </c>
      <c r="T181" s="1">
        <f>VLOOKUP($B181,'Form Responses 1'!$B$2:$S$771,17,FALSE)</f>
        <v>0</v>
      </c>
      <c r="U181" s="1">
        <f>VLOOKUP($B181,'Form Responses 1'!$B$2:$S$771,18,FALSE)</f>
        <v>0</v>
      </c>
      <c r="V181" s="1">
        <f>VLOOKUP($B181,'Form Responses 1'!$B$2:$U$771,19,FALSE)</f>
        <v>26</v>
      </c>
      <c r="W181" s="1">
        <f>VLOOKUP($B181,'Form Responses 1'!$B$2:$U$771,20,FALSE)</f>
        <v>22</v>
      </c>
      <c r="X181" s="16">
        <f>COUNTIF('Form Responses 1'!$B$2:$B$763,$B181)</f>
        <v>1</v>
      </c>
      <c r="Y181" s="16" t="str">
        <f t="shared" si="0"/>
        <v>SAMA</v>
      </c>
      <c r="Z181" s="16" t="str">
        <f t="shared" si="1"/>
        <v>SAMA</v>
      </c>
      <c r="AA181" s="16" t="str">
        <f t="shared" si="2"/>
        <v>SAMA</v>
      </c>
    </row>
    <row r="182" spans="1:27" ht="15" x14ac:dyDescent="0.25">
      <c r="A182" s="13" t="s">
        <v>485</v>
      </c>
      <c r="B182" s="14">
        <v>20533726</v>
      </c>
      <c r="C182" s="13" t="s">
        <v>22</v>
      </c>
      <c r="D182" s="13" t="s">
        <v>400</v>
      </c>
      <c r="E182" s="13" t="s">
        <v>484</v>
      </c>
      <c r="F182" s="13" t="s">
        <v>428</v>
      </c>
      <c r="G182" s="15">
        <v>413</v>
      </c>
      <c r="I182" s="9">
        <f>VLOOKUP($B182,'Form Responses 1'!$B$2:$S$771,6,FALSE)</f>
        <v>413</v>
      </c>
      <c r="J182" s="9">
        <f>VLOOKUP($B182,'Form Responses 1'!$B$2:$S$771,7,FALSE)</f>
        <v>214</v>
      </c>
      <c r="K182" s="9">
        <f>VLOOKUP($B182,'Form Responses 1'!$B$2:$S$771,8,FALSE)</f>
        <v>199</v>
      </c>
      <c r="L182" s="10">
        <f>VLOOKUP($B182,'Form Responses 1'!$B$2:$S$771,9,FALSE)</f>
        <v>376</v>
      </c>
      <c r="M182" s="10">
        <f>VLOOKUP($B182,'Form Responses 1'!$B$2:$S$771,10,FALSE)</f>
        <v>0</v>
      </c>
      <c r="N182" s="10">
        <f>VLOOKUP($B182,'Form Responses 1'!$B$2:$S$771,11,FALSE)</f>
        <v>376</v>
      </c>
      <c r="O182" s="10">
        <f>VLOOKUP($B182,'Form Responses 1'!$B$2:$S$771,12,FALSE)</f>
        <v>0</v>
      </c>
      <c r="P182" s="11">
        <f>VLOOKUP($B182,'Form Responses 1'!$B$2:$S$771,13,FALSE)</f>
        <v>37</v>
      </c>
      <c r="Q182" s="11">
        <f>VLOOKUP($B182,'Form Responses 1'!$B$2:$S$771,14,FALSE)</f>
        <v>0</v>
      </c>
      <c r="R182" s="11">
        <f>VLOOKUP($B182,'Form Responses 1'!$B$2:$S$771,15,FALSE)</f>
        <v>37</v>
      </c>
      <c r="S182" s="11">
        <f>VLOOKUP($B182,'Form Responses 1'!$B$2:$S$771,16,FALSE)</f>
        <v>0</v>
      </c>
      <c r="T182" s="1">
        <f>VLOOKUP($B182,'Form Responses 1'!$B$2:$S$771,17,FALSE)</f>
        <v>0</v>
      </c>
      <c r="U182" s="1">
        <f>VLOOKUP($B182,'Form Responses 1'!$B$2:$S$771,18,FALSE)</f>
        <v>0</v>
      </c>
      <c r="V182" s="1">
        <f>VLOOKUP($B182,'Form Responses 1'!$B$2:$U$771,19,FALSE)</f>
        <v>63</v>
      </c>
      <c r="W182" s="1">
        <f>VLOOKUP($B182,'Form Responses 1'!$B$2:$U$771,20,FALSE)</f>
        <v>63</v>
      </c>
      <c r="X182" s="16">
        <f>COUNTIF('Form Responses 1'!$B$2:$B$763,$B182)</f>
        <v>1</v>
      </c>
      <c r="Y182" s="16" t="str">
        <f t="shared" si="0"/>
        <v>SAMA</v>
      </c>
      <c r="Z182" s="16" t="str">
        <f t="shared" si="1"/>
        <v>SAMA</v>
      </c>
      <c r="AA182" s="16" t="str">
        <f t="shared" si="2"/>
        <v>SAMA</v>
      </c>
    </row>
    <row r="183" spans="1:27" ht="15" x14ac:dyDescent="0.25">
      <c r="A183" s="13" t="s">
        <v>101</v>
      </c>
      <c r="B183" s="14">
        <v>20539470</v>
      </c>
      <c r="C183" s="13" t="s">
        <v>22</v>
      </c>
      <c r="D183" s="13" t="s">
        <v>400</v>
      </c>
      <c r="E183" s="13" t="s">
        <v>460</v>
      </c>
      <c r="F183" s="13" t="s">
        <v>404</v>
      </c>
      <c r="G183" s="15">
        <v>190</v>
      </c>
      <c r="I183" s="9">
        <f>VLOOKUP($B183,'Form Responses 1'!$B$2:$S$771,6,FALSE)</f>
        <v>190</v>
      </c>
      <c r="J183" s="9">
        <f>VLOOKUP($B183,'Form Responses 1'!$B$2:$S$771,7,FALSE)</f>
        <v>93</v>
      </c>
      <c r="K183" s="9">
        <f>VLOOKUP($B183,'Form Responses 1'!$B$2:$S$771,8,FALSE)</f>
        <v>97</v>
      </c>
      <c r="L183" s="10">
        <f>VLOOKUP($B183,'Form Responses 1'!$B$2:$S$771,9,FALSE)</f>
        <v>183</v>
      </c>
      <c r="M183" s="10">
        <f>VLOOKUP($B183,'Form Responses 1'!$B$2:$S$771,10,FALSE)</f>
        <v>1</v>
      </c>
      <c r="N183" s="10">
        <f>VLOOKUP($B183,'Form Responses 1'!$B$2:$S$771,11,FALSE)</f>
        <v>151</v>
      </c>
      <c r="O183" s="10">
        <f>VLOOKUP($B183,'Form Responses 1'!$B$2:$S$771,12,FALSE)</f>
        <v>31</v>
      </c>
      <c r="P183" s="11">
        <f>VLOOKUP($B183,'Form Responses 1'!$B$2:$S$771,13,FALSE)</f>
        <v>7</v>
      </c>
      <c r="Q183" s="11">
        <f>VLOOKUP($B183,'Form Responses 1'!$B$2:$S$771,14,FALSE)</f>
        <v>0</v>
      </c>
      <c r="R183" s="11">
        <f>VLOOKUP($B183,'Form Responses 1'!$B$2:$S$771,15,FALSE)</f>
        <v>6</v>
      </c>
      <c r="S183" s="11">
        <f>VLOOKUP($B183,'Form Responses 1'!$B$2:$S$771,16,FALSE)</f>
        <v>1</v>
      </c>
      <c r="T183" s="1">
        <f>VLOOKUP($B183,'Form Responses 1'!$B$2:$S$771,17,FALSE)</f>
        <v>0</v>
      </c>
      <c r="U183" s="1">
        <f>VLOOKUP($B183,'Form Responses 1'!$B$2:$S$771,18,FALSE)</f>
        <v>0</v>
      </c>
      <c r="V183" s="1">
        <f>VLOOKUP($B183,'Form Responses 1'!$B$2:$U$771,19,FALSE)</f>
        <v>28</v>
      </c>
      <c r="W183" s="1">
        <f>VLOOKUP($B183,'Form Responses 1'!$B$2:$U$771,20,FALSE)</f>
        <v>28</v>
      </c>
      <c r="X183" s="16">
        <f>COUNTIF('Form Responses 1'!$B$2:$B$763,$B183)</f>
        <v>1</v>
      </c>
      <c r="Y183" s="16" t="str">
        <f t="shared" si="0"/>
        <v>SAMA</v>
      </c>
      <c r="Z183" s="16" t="str">
        <f t="shared" si="1"/>
        <v>SAMA</v>
      </c>
      <c r="AA183" s="16" t="str">
        <f t="shared" si="2"/>
        <v>SAMA</v>
      </c>
    </row>
    <row r="184" spans="1:27" ht="15" x14ac:dyDescent="0.25">
      <c r="A184" s="13" t="s">
        <v>62</v>
      </c>
      <c r="B184" s="14">
        <v>20539471</v>
      </c>
      <c r="C184" s="13" t="s">
        <v>22</v>
      </c>
      <c r="D184" s="13" t="s">
        <v>400</v>
      </c>
      <c r="E184" s="13" t="s">
        <v>460</v>
      </c>
      <c r="F184" s="13" t="s">
        <v>404</v>
      </c>
      <c r="G184" s="15">
        <v>131</v>
      </c>
      <c r="I184" s="9">
        <f>VLOOKUP($B184,'Form Responses 1'!$B$2:$S$771,6,FALSE)</f>
        <v>131</v>
      </c>
      <c r="J184" s="9">
        <f>VLOOKUP($B184,'Form Responses 1'!$B$2:$S$771,7,FALSE)</f>
        <v>74</v>
      </c>
      <c r="K184" s="9">
        <f>VLOOKUP($B184,'Form Responses 1'!$B$2:$S$771,8,FALSE)</f>
        <v>57</v>
      </c>
      <c r="L184" s="10">
        <f>VLOOKUP($B184,'Form Responses 1'!$B$2:$S$771,9,FALSE)</f>
        <v>56</v>
      </c>
      <c r="M184" s="10">
        <f>VLOOKUP($B184,'Form Responses 1'!$B$2:$S$771,10,FALSE)</f>
        <v>1</v>
      </c>
      <c r="N184" s="10">
        <f>VLOOKUP($B184,'Form Responses 1'!$B$2:$S$771,11,FALSE)</f>
        <v>49</v>
      </c>
      <c r="O184" s="10">
        <f>VLOOKUP($B184,'Form Responses 1'!$B$2:$S$771,12,FALSE)</f>
        <v>6</v>
      </c>
      <c r="P184" s="11">
        <f>VLOOKUP($B184,'Form Responses 1'!$B$2:$S$771,13,FALSE)</f>
        <v>75</v>
      </c>
      <c r="Q184" s="11">
        <f>VLOOKUP($B184,'Form Responses 1'!$B$2:$S$771,14,FALSE)</f>
        <v>0</v>
      </c>
      <c r="R184" s="11">
        <f>VLOOKUP($B184,'Form Responses 1'!$B$2:$S$771,15,FALSE)</f>
        <v>72</v>
      </c>
      <c r="S184" s="11">
        <f>VLOOKUP($B184,'Form Responses 1'!$B$2:$S$771,16,FALSE)</f>
        <v>3</v>
      </c>
      <c r="T184" s="1">
        <f>VLOOKUP($B184,'Form Responses 1'!$B$2:$S$771,17,FALSE)</f>
        <v>0</v>
      </c>
      <c r="U184" s="1">
        <f>VLOOKUP($B184,'Form Responses 1'!$B$2:$S$771,18,FALSE)</f>
        <v>0</v>
      </c>
      <c r="V184" s="1">
        <f>VLOOKUP($B184,'Form Responses 1'!$B$2:$U$771,19,FALSE)</f>
        <v>21</v>
      </c>
      <c r="W184" s="1">
        <f>VLOOKUP($B184,'Form Responses 1'!$B$2:$U$771,20,FALSE)</f>
        <v>7</v>
      </c>
      <c r="X184" s="16">
        <f>COUNTIF('Form Responses 1'!$B$2:$B$763,$B184)</f>
        <v>1</v>
      </c>
      <c r="Y184" s="16" t="str">
        <f t="shared" si="0"/>
        <v>SAMA</v>
      </c>
      <c r="Z184" s="16" t="str">
        <f t="shared" si="1"/>
        <v>SAMA</v>
      </c>
      <c r="AA184" s="16" t="str">
        <f t="shared" si="2"/>
        <v>SAMA</v>
      </c>
    </row>
    <row r="185" spans="1:27" ht="15" x14ac:dyDescent="0.25">
      <c r="A185" s="13" t="s">
        <v>370</v>
      </c>
      <c r="B185" s="14">
        <v>20533727</v>
      </c>
      <c r="C185" s="13" t="s">
        <v>22</v>
      </c>
      <c r="D185" s="13" t="s">
        <v>400</v>
      </c>
      <c r="E185" s="13" t="s">
        <v>486</v>
      </c>
      <c r="F185" s="13" t="s">
        <v>428</v>
      </c>
      <c r="G185" s="15">
        <v>120</v>
      </c>
      <c r="I185" s="9">
        <f>VLOOKUP($B185,'Form Responses 1'!$B$2:$S$771,6,FALSE)</f>
        <v>120</v>
      </c>
      <c r="J185" s="9">
        <f>VLOOKUP($B185,'Form Responses 1'!$B$2:$S$771,7,FALSE)</f>
        <v>60</v>
      </c>
      <c r="K185" s="9">
        <f>VLOOKUP($B185,'Form Responses 1'!$B$2:$S$771,8,FALSE)</f>
        <v>60</v>
      </c>
      <c r="L185" s="10">
        <f>VLOOKUP($B185,'Form Responses 1'!$B$2:$S$771,9,FALSE)</f>
        <v>106</v>
      </c>
      <c r="M185" s="10">
        <f>VLOOKUP($B185,'Form Responses 1'!$B$2:$S$771,10,FALSE)</f>
        <v>2</v>
      </c>
      <c r="N185" s="10">
        <f>VLOOKUP($B185,'Form Responses 1'!$B$2:$S$771,11,FALSE)</f>
        <v>103</v>
      </c>
      <c r="O185" s="10">
        <f>VLOOKUP($B185,'Form Responses 1'!$B$2:$S$771,12,FALSE)</f>
        <v>1</v>
      </c>
      <c r="P185" s="11">
        <f>VLOOKUP($B185,'Form Responses 1'!$B$2:$S$771,13,FALSE)</f>
        <v>14</v>
      </c>
      <c r="Q185" s="11">
        <f>VLOOKUP($B185,'Form Responses 1'!$B$2:$S$771,14,FALSE)</f>
        <v>1</v>
      </c>
      <c r="R185" s="11">
        <f>VLOOKUP($B185,'Form Responses 1'!$B$2:$S$771,15,FALSE)</f>
        <v>12</v>
      </c>
      <c r="S185" s="11">
        <f>VLOOKUP($B185,'Form Responses 1'!$B$2:$S$771,16,FALSE)</f>
        <v>1</v>
      </c>
      <c r="T185" s="1">
        <f>VLOOKUP($B185,'Form Responses 1'!$B$2:$S$771,17,FALSE)</f>
        <v>1</v>
      </c>
      <c r="U185" s="1" t="str">
        <f>VLOOKUP($B185,'Form Responses 1'!$B$2:$S$771,18,FALSE)</f>
        <v>MELANJUTKAN PONDOK PESANTREN</v>
      </c>
      <c r="V185" s="1">
        <f>VLOOKUP($B185,'Form Responses 1'!$B$2:$U$771,19,FALSE)</f>
        <v>21</v>
      </c>
      <c r="W185" s="1">
        <f>VLOOKUP($B185,'Form Responses 1'!$B$2:$U$771,20,FALSE)</f>
        <v>21</v>
      </c>
      <c r="X185" s="16">
        <f>COUNTIF('Form Responses 1'!$B$2:$B$763,$B185)</f>
        <v>1</v>
      </c>
      <c r="Y185" s="16" t="str">
        <f t="shared" si="0"/>
        <v>SAMA</v>
      </c>
      <c r="Z185" s="16" t="str">
        <f t="shared" si="1"/>
        <v>SAMA</v>
      </c>
      <c r="AA185" s="16" t="str">
        <f t="shared" si="2"/>
        <v>SAMA</v>
      </c>
    </row>
    <row r="186" spans="1:27" ht="15" x14ac:dyDescent="0.25">
      <c r="A186" s="13" t="s">
        <v>38</v>
      </c>
      <c r="B186" s="14">
        <v>20533728</v>
      </c>
      <c r="C186" s="13" t="s">
        <v>22</v>
      </c>
      <c r="D186" s="13" t="s">
        <v>400</v>
      </c>
      <c r="E186" s="13" t="s">
        <v>486</v>
      </c>
      <c r="F186" s="13" t="s">
        <v>428</v>
      </c>
      <c r="G186" s="15">
        <v>162</v>
      </c>
      <c r="I186" s="9">
        <f>VLOOKUP($B186,'Form Responses 1'!$B$2:$S$771,6,FALSE)</f>
        <v>162</v>
      </c>
      <c r="J186" s="9">
        <f>VLOOKUP($B186,'Form Responses 1'!$B$2:$S$771,7,FALSE)</f>
        <v>84</v>
      </c>
      <c r="K186" s="9">
        <f>VLOOKUP($B186,'Form Responses 1'!$B$2:$S$771,8,FALSE)</f>
        <v>78</v>
      </c>
      <c r="L186" s="10">
        <f>VLOOKUP($B186,'Form Responses 1'!$B$2:$S$771,9,FALSE)</f>
        <v>162</v>
      </c>
      <c r="M186" s="10">
        <f>VLOOKUP($B186,'Form Responses 1'!$B$2:$S$771,10,FALSE)</f>
        <v>1</v>
      </c>
      <c r="N186" s="10">
        <f>VLOOKUP($B186,'Form Responses 1'!$B$2:$S$771,11,FALSE)</f>
        <v>161</v>
      </c>
      <c r="O186" s="10">
        <f>VLOOKUP($B186,'Form Responses 1'!$B$2:$S$771,12,FALSE)</f>
        <v>0</v>
      </c>
      <c r="P186" s="11">
        <f>VLOOKUP($B186,'Form Responses 1'!$B$2:$S$771,13,FALSE)</f>
        <v>0</v>
      </c>
      <c r="Q186" s="11">
        <f>VLOOKUP($B186,'Form Responses 1'!$B$2:$S$771,14,FALSE)</f>
        <v>0</v>
      </c>
      <c r="R186" s="11">
        <f>VLOOKUP($B186,'Form Responses 1'!$B$2:$S$771,15,FALSE)</f>
        <v>0</v>
      </c>
      <c r="S186" s="11">
        <f>VLOOKUP($B186,'Form Responses 1'!$B$2:$S$771,16,FALSE)</f>
        <v>0</v>
      </c>
      <c r="T186" s="1">
        <f>VLOOKUP($B186,'Form Responses 1'!$B$2:$S$771,17,FALSE)</f>
        <v>0</v>
      </c>
      <c r="U186" s="1">
        <f>VLOOKUP($B186,'Form Responses 1'!$B$2:$S$771,18,FALSE)</f>
        <v>0</v>
      </c>
      <c r="V186" s="1">
        <f>VLOOKUP($B186,'Form Responses 1'!$B$2:$U$771,19,FALSE)</f>
        <v>28</v>
      </c>
      <c r="W186" s="1">
        <f>VLOOKUP($B186,'Form Responses 1'!$B$2:$U$771,20,FALSE)</f>
        <v>27</v>
      </c>
      <c r="X186" s="16">
        <f>COUNTIF('Form Responses 1'!$B$2:$B$763,$B186)</f>
        <v>1</v>
      </c>
      <c r="Y186" s="16" t="str">
        <f t="shared" si="0"/>
        <v>SAMA</v>
      </c>
      <c r="Z186" s="16" t="str">
        <f t="shared" si="1"/>
        <v>SAMA</v>
      </c>
      <c r="AA186" s="16" t="str">
        <f t="shared" si="2"/>
        <v>SAMA</v>
      </c>
    </row>
    <row r="187" spans="1:27" ht="15" x14ac:dyDescent="0.25">
      <c r="A187" s="13" t="s">
        <v>329</v>
      </c>
      <c r="B187" s="14">
        <v>20533729</v>
      </c>
      <c r="C187" s="13" t="s">
        <v>22</v>
      </c>
      <c r="D187" s="13" t="s">
        <v>400</v>
      </c>
      <c r="E187" s="13" t="s">
        <v>486</v>
      </c>
      <c r="F187" s="13" t="s">
        <v>428</v>
      </c>
      <c r="G187" s="15">
        <v>152</v>
      </c>
      <c r="I187" s="9">
        <f>VLOOKUP($B187,'Form Responses 1'!$B$2:$S$771,6,FALSE)</f>
        <v>153</v>
      </c>
      <c r="J187" s="9">
        <f>VLOOKUP($B187,'Form Responses 1'!$B$2:$S$771,7,FALSE)</f>
        <v>87</v>
      </c>
      <c r="K187" s="9">
        <f>VLOOKUP($B187,'Form Responses 1'!$B$2:$S$771,8,FALSE)</f>
        <v>66</v>
      </c>
      <c r="L187" s="10">
        <f>VLOOKUP($B187,'Form Responses 1'!$B$2:$S$771,9,FALSE)</f>
        <v>153</v>
      </c>
      <c r="M187" s="10">
        <f>VLOOKUP($B187,'Form Responses 1'!$B$2:$S$771,10,FALSE)</f>
        <v>0</v>
      </c>
      <c r="N187" s="10">
        <f>VLOOKUP($B187,'Form Responses 1'!$B$2:$S$771,11,FALSE)</f>
        <v>152</v>
      </c>
      <c r="O187" s="10">
        <f>VLOOKUP($B187,'Form Responses 1'!$B$2:$S$771,12,FALSE)</f>
        <v>1</v>
      </c>
      <c r="P187" s="11">
        <f>VLOOKUP($B187,'Form Responses 1'!$B$2:$S$771,13,FALSE)</f>
        <v>0</v>
      </c>
      <c r="Q187" s="11">
        <f>VLOOKUP($B187,'Form Responses 1'!$B$2:$S$771,14,FALSE)</f>
        <v>0</v>
      </c>
      <c r="R187" s="11">
        <f>VLOOKUP($B187,'Form Responses 1'!$B$2:$S$771,15,FALSE)</f>
        <v>0</v>
      </c>
      <c r="S187" s="11">
        <f>VLOOKUP($B187,'Form Responses 1'!$B$2:$S$771,16,FALSE)</f>
        <v>0</v>
      </c>
      <c r="T187" s="1">
        <f>VLOOKUP($B187,'Form Responses 1'!$B$2:$S$771,17,FALSE)</f>
        <v>0</v>
      </c>
      <c r="U187" s="1">
        <f>VLOOKUP($B187,'Form Responses 1'!$B$2:$S$771,18,FALSE)</f>
        <v>0</v>
      </c>
      <c r="V187" s="1">
        <f>VLOOKUP($B187,'Form Responses 1'!$B$2:$U$771,19,FALSE)</f>
        <v>24</v>
      </c>
      <c r="W187" s="1">
        <f>VLOOKUP($B187,'Form Responses 1'!$B$2:$U$771,20,FALSE)</f>
        <v>24</v>
      </c>
      <c r="X187" s="16">
        <f>COUNTIF('Form Responses 1'!$B$2:$B$763,$B187)</f>
        <v>1</v>
      </c>
      <c r="Y187" s="16" t="str">
        <f t="shared" si="0"/>
        <v>SAMA</v>
      </c>
      <c r="Z187" s="16" t="str">
        <f t="shared" si="1"/>
        <v>SAMA</v>
      </c>
      <c r="AA187" s="16" t="str">
        <f t="shared" si="2"/>
        <v>SAMA</v>
      </c>
    </row>
    <row r="188" spans="1:27" ht="15" x14ac:dyDescent="0.25">
      <c r="A188" s="13" t="s">
        <v>149</v>
      </c>
      <c r="B188" s="14">
        <v>20533715</v>
      </c>
      <c r="C188" s="13" t="s">
        <v>22</v>
      </c>
      <c r="D188" s="13" t="s">
        <v>400</v>
      </c>
      <c r="E188" s="13" t="s">
        <v>486</v>
      </c>
      <c r="F188" s="13" t="s">
        <v>428</v>
      </c>
      <c r="G188" s="15">
        <v>81</v>
      </c>
      <c r="I188" s="9">
        <f>VLOOKUP($B188,'Form Responses 1'!$B$2:$S$771,6,FALSE)</f>
        <v>80</v>
      </c>
      <c r="J188" s="9">
        <f>VLOOKUP($B188,'Form Responses 1'!$B$2:$S$771,7,FALSE)</f>
        <v>39</v>
      </c>
      <c r="K188" s="9">
        <f>VLOOKUP($B188,'Form Responses 1'!$B$2:$S$771,8,FALSE)</f>
        <v>41</v>
      </c>
      <c r="L188" s="10">
        <f>VLOOKUP($B188,'Form Responses 1'!$B$2:$S$771,9,FALSE)</f>
        <v>72</v>
      </c>
      <c r="M188" s="10">
        <f>VLOOKUP($B188,'Form Responses 1'!$B$2:$S$771,10,FALSE)</f>
        <v>0</v>
      </c>
      <c r="N188" s="10">
        <f>VLOOKUP($B188,'Form Responses 1'!$B$2:$S$771,11,FALSE)</f>
        <v>72</v>
      </c>
      <c r="O188" s="10">
        <f>VLOOKUP($B188,'Form Responses 1'!$B$2:$S$771,12,FALSE)</f>
        <v>0</v>
      </c>
      <c r="P188" s="11">
        <f>VLOOKUP($B188,'Form Responses 1'!$B$2:$S$771,13,FALSE)</f>
        <v>8</v>
      </c>
      <c r="Q188" s="11">
        <f>VLOOKUP($B188,'Form Responses 1'!$B$2:$S$771,14,FALSE)</f>
        <v>1</v>
      </c>
      <c r="R188" s="11">
        <f>VLOOKUP($B188,'Form Responses 1'!$B$2:$S$771,15,FALSE)</f>
        <v>7</v>
      </c>
      <c r="S188" s="11">
        <f>VLOOKUP($B188,'Form Responses 1'!$B$2:$S$771,16,FALSE)</f>
        <v>0</v>
      </c>
      <c r="T188" s="1">
        <f>VLOOKUP($B188,'Form Responses 1'!$B$2:$S$771,17,FALSE)</f>
        <v>0</v>
      </c>
      <c r="U188" s="1">
        <f>VLOOKUP($B188,'Form Responses 1'!$B$2:$S$771,18,FALSE)</f>
        <v>0</v>
      </c>
      <c r="V188" s="1">
        <f>VLOOKUP($B188,'Form Responses 1'!$B$2:$U$771,19,FALSE)</f>
        <v>10</v>
      </c>
      <c r="W188" s="1">
        <f>VLOOKUP($B188,'Form Responses 1'!$B$2:$U$771,20,FALSE)</f>
        <v>5</v>
      </c>
      <c r="X188" s="16">
        <f>COUNTIF('Form Responses 1'!$B$2:$B$763,$B188)</f>
        <v>1</v>
      </c>
      <c r="Y188" s="16" t="str">
        <f t="shared" si="0"/>
        <v>SAMA</v>
      </c>
      <c r="Z188" s="16" t="str">
        <f t="shared" si="1"/>
        <v>SAMA</v>
      </c>
      <c r="AA188" s="16" t="str">
        <f t="shared" si="2"/>
        <v>SAMA</v>
      </c>
    </row>
    <row r="189" spans="1:27" ht="15" x14ac:dyDescent="0.25">
      <c r="A189" s="13" t="s">
        <v>350</v>
      </c>
      <c r="B189" s="14">
        <v>20533703</v>
      </c>
      <c r="C189" s="13" t="s">
        <v>22</v>
      </c>
      <c r="D189" s="13" t="s">
        <v>400</v>
      </c>
      <c r="E189" s="13" t="s">
        <v>487</v>
      </c>
      <c r="F189" s="13" t="s">
        <v>428</v>
      </c>
      <c r="G189" s="15">
        <v>174</v>
      </c>
      <c r="I189" s="9">
        <f>VLOOKUP($B189,'Form Responses 1'!$B$2:$S$771,6,FALSE)</f>
        <v>175</v>
      </c>
      <c r="J189" s="9">
        <f>VLOOKUP($B189,'Form Responses 1'!$B$2:$S$771,7,FALSE)</f>
        <v>97</v>
      </c>
      <c r="K189" s="9">
        <f>VLOOKUP($B189,'Form Responses 1'!$B$2:$S$771,8,FALSE)</f>
        <v>78</v>
      </c>
      <c r="L189" s="10">
        <f>VLOOKUP($B189,'Form Responses 1'!$B$2:$S$771,9,FALSE)</f>
        <v>173</v>
      </c>
      <c r="M189" s="10">
        <f>VLOOKUP($B189,'Form Responses 1'!$B$2:$S$771,10,FALSE)</f>
        <v>1</v>
      </c>
      <c r="N189" s="10">
        <f>VLOOKUP($B189,'Form Responses 1'!$B$2:$S$771,11,FALSE)</f>
        <v>147</v>
      </c>
      <c r="O189" s="10">
        <f>VLOOKUP($B189,'Form Responses 1'!$B$2:$S$771,12,FALSE)</f>
        <v>25</v>
      </c>
      <c r="P189" s="11">
        <f>VLOOKUP($B189,'Form Responses 1'!$B$2:$S$771,13,FALSE)</f>
        <v>2</v>
      </c>
      <c r="Q189" s="11">
        <f>VLOOKUP($B189,'Form Responses 1'!$B$2:$S$771,14,FALSE)</f>
        <v>0</v>
      </c>
      <c r="R189" s="11">
        <f>VLOOKUP($B189,'Form Responses 1'!$B$2:$S$771,15,FALSE)</f>
        <v>1</v>
      </c>
      <c r="S189" s="11">
        <f>VLOOKUP($B189,'Form Responses 1'!$B$2:$S$771,16,FALSE)</f>
        <v>1</v>
      </c>
      <c r="T189" s="1">
        <f>VLOOKUP($B189,'Form Responses 1'!$B$2:$S$771,17,FALSE)</f>
        <v>1</v>
      </c>
      <c r="U189" s="1" t="str">
        <f>VLOOKUP($B189,'Form Responses 1'!$B$2:$S$771,18,FALSE)</f>
        <v>A</v>
      </c>
      <c r="V189" s="1">
        <f>VLOOKUP($B189,'Form Responses 1'!$B$2:$U$771,19,FALSE)</f>
        <v>28</v>
      </c>
      <c r="W189" s="1">
        <f>VLOOKUP($B189,'Form Responses 1'!$B$2:$U$771,20,FALSE)</f>
        <v>28</v>
      </c>
      <c r="X189" s="16">
        <f>COUNTIF('Form Responses 1'!$B$2:$B$763,$B189)</f>
        <v>1</v>
      </c>
      <c r="Y189" s="16" t="str">
        <f t="shared" si="0"/>
        <v>SAMA</v>
      </c>
      <c r="Z189" s="16" t="str">
        <f t="shared" si="1"/>
        <v>SAMA</v>
      </c>
      <c r="AA189" s="16" t="str">
        <f t="shared" si="2"/>
        <v>SAMA</v>
      </c>
    </row>
    <row r="190" spans="1:27" ht="15" x14ac:dyDescent="0.25">
      <c r="A190" s="13" t="s">
        <v>105</v>
      </c>
      <c r="B190" s="14">
        <v>20533702</v>
      </c>
      <c r="C190" s="13" t="s">
        <v>22</v>
      </c>
      <c r="D190" s="13" t="s">
        <v>400</v>
      </c>
      <c r="E190" s="13" t="s">
        <v>487</v>
      </c>
      <c r="F190" s="13" t="s">
        <v>428</v>
      </c>
      <c r="G190" s="15">
        <v>169</v>
      </c>
      <c r="I190" s="9">
        <f>VLOOKUP($B190,'Form Responses 1'!$B$2:$S$771,6,FALSE)</f>
        <v>169</v>
      </c>
      <c r="J190" s="9">
        <f>VLOOKUP($B190,'Form Responses 1'!$B$2:$S$771,7,FALSE)</f>
        <v>78</v>
      </c>
      <c r="K190" s="9">
        <f>VLOOKUP($B190,'Form Responses 1'!$B$2:$S$771,8,FALSE)</f>
        <v>91</v>
      </c>
      <c r="L190" s="10">
        <f>VLOOKUP($B190,'Form Responses 1'!$B$2:$S$771,9,FALSE)</f>
        <v>117</v>
      </c>
      <c r="M190" s="10">
        <f>VLOOKUP($B190,'Form Responses 1'!$B$2:$S$771,10,FALSE)</f>
        <v>4</v>
      </c>
      <c r="N190" s="10">
        <f>VLOOKUP($B190,'Form Responses 1'!$B$2:$S$771,11,FALSE)</f>
        <v>112</v>
      </c>
      <c r="O190" s="10">
        <f>VLOOKUP($B190,'Form Responses 1'!$B$2:$S$771,12,FALSE)</f>
        <v>1</v>
      </c>
      <c r="P190" s="11">
        <f>VLOOKUP($B190,'Form Responses 1'!$B$2:$S$771,13,FALSE)</f>
        <v>52</v>
      </c>
      <c r="Q190" s="11">
        <f>VLOOKUP($B190,'Form Responses 1'!$B$2:$S$771,14,FALSE)</f>
        <v>0</v>
      </c>
      <c r="R190" s="11">
        <f>VLOOKUP($B190,'Form Responses 1'!$B$2:$S$771,15,FALSE)</f>
        <v>52</v>
      </c>
      <c r="S190" s="11">
        <f>VLOOKUP($B190,'Form Responses 1'!$B$2:$S$771,16,FALSE)</f>
        <v>0</v>
      </c>
      <c r="T190" s="1">
        <f>VLOOKUP($B190,'Form Responses 1'!$B$2:$S$771,17,FALSE)</f>
        <v>0</v>
      </c>
      <c r="U190" s="1">
        <f>VLOOKUP($B190,'Form Responses 1'!$B$2:$S$771,18,FALSE)</f>
        <v>0</v>
      </c>
      <c r="V190" s="1">
        <f>VLOOKUP($B190,'Form Responses 1'!$B$2:$U$771,19,FALSE)</f>
        <v>28</v>
      </c>
      <c r="W190" s="1">
        <f>VLOOKUP($B190,'Form Responses 1'!$B$2:$U$771,20,FALSE)</f>
        <v>28</v>
      </c>
      <c r="X190" s="16">
        <f>COUNTIF('Form Responses 1'!$B$2:$B$763,$B190)</f>
        <v>1</v>
      </c>
      <c r="Y190" s="16" t="str">
        <f t="shared" si="0"/>
        <v>SAMA</v>
      </c>
      <c r="Z190" s="16" t="str">
        <f t="shared" si="1"/>
        <v>SAMA</v>
      </c>
      <c r="AA190" s="16" t="str">
        <f t="shared" si="2"/>
        <v>SAMA</v>
      </c>
    </row>
    <row r="191" spans="1:27" ht="15" x14ac:dyDescent="0.25">
      <c r="A191" s="13" t="s">
        <v>488</v>
      </c>
      <c r="B191" s="14">
        <v>20533704</v>
      </c>
      <c r="C191" s="13" t="s">
        <v>22</v>
      </c>
      <c r="D191" s="13" t="s">
        <v>400</v>
      </c>
      <c r="E191" s="13" t="s">
        <v>487</v>
      </c>
      <c r="F191" s="13" t="s">
        <v>428</v>
      </c>
      <c r="G191" s="15">
        <v>162</v>
      </c>
      <c r="I191" s="9">
        <f>VLOOKUP($B191,'Form Responses 1'!$B$2:$S$771,6,FALSE)</f>
        <v>153</v>
      </c>
      <c r="J191" s="9">
        <f>VLOOKUP($B191,'Form Responses 1'!$B$2:$S$771,7,FALSE)</f>
        <v>70</v>
      </c>
      <c r="K191" s="9">
        <f>VLOOKUP($B191,'Form Responses 1'!$B$2:$S$771,8,FALSE)</f>
        <v>83</v>
      </c>
      <c r="L191" s="10">
        <f>VLOOKUP($B191,'Form Responses 1'!$B$2:$S$771,9,FALSE)</f>
        <v>90</v>
      </c>
      <c r="M191" s="10">
        <f>VLOOKUP($B191,'Form Responses 1'!$B$2:$S$771,10,FALSE)</f>
        <v>1</v>
      </c>
      <c r="N191" s="10">
        <f>VLOOKUP($B191,'Form Responses 1'!$B$2:$S$771,11,FALSE)</f>
        <v>80</v>
      </c>
      <c r="O191" s="10">
        <f>VLOOKUP($B191,'Form Responses 1'!$B$2:$S$771,12,FALSE)</f>
        <v>9</v>
      </c>
      <c r="P191" s="11">
        <f>VLOOKUP($B191,'Form Responses 1'!$B$2:$S$771,13,FALSE)</f>
        <v>63</v>
      </c>
      <c r="Q191" s="11">
        <f>VLOOKUP($B191,'Form Responses 1'!$B$2:$S$771,14,FALSE)</f>
        <v>0</v>
      </c>
      <c r="R191" s="11">
        <f>VLOOKUP($B191,'Form Responses 1'!$B$2:$S$771,15,FALSE)</f>
        <v>59</v>
      </c>
      <c r="S191" s="11">
        <f>VLOOKUP($B191,'Form Responses 1'!$B$2:$S$771,16,FALSE)</f>
        <v>4</v>
      </c>
      <c r="T191" s="1">
        <f>VLOOKUP($B191,'Form Responses 1'!$B$2:$S$771,17,FALSE)</f>
        <v>2</v>
      </c>
      <c r="U191" s="1" t="str">
        <f>VLOOKUP($B191,'Form Responses 1'!$B$2:$S$771,18,FALSE)</f>
        <v xml:space="preserve">BEKERJA DAN TIDAK SEKOLAH </v>
      </c>
      <c r="V191" s="1">
        <f>VLOOKUP($B191,'Form Responses 1'!$B$2:$U$771,19,FALSE)</f>
        <v>28</v>
      </c>
      <c r="W191" s="1">
        <f>VLOOKUP($B191,'Form Responses 1'!$B$2:$U$771,20,FALSE)</f>
        <v>28</v>
      </c>
      <c r="X191" s="16">
        <f>COUNTIF('Form Responses 1'!$B$2:$B$763,$B191)</f>
        <v>1</v>
      </c>
      <c r="Y191" s="16" t="str">
        <f t="shared" si="0"/>
        <v>SAMA</v>
      </c>
      <c r="Z191" s="16" t="str">
        <f t="shared" si="1"/>
        <v>SAMA</v>
      </c>
      <c r="AA191" s="16" t="str">
        <f t="shared" si="2"/>
        <v>SAMA</v>
      </c>
    </row>
    <row r="192" spans="1:27" ht="15" x14ac:dyDescent="0.25">
      <c r="A192" s="13" t="s">
        <v>85</v>
      </c>
      <c r="B192" s="14">
        <v>20533705</v>
      </c>
      <c r="C192" s="13" t="s">
        <v>22</v>
      </c>
      <c r="D192" s="13" t="s">
        <v>400</v>
      </c>
      <c r="E192" s="13" t="s">
        <v>489</v>
      </c>
      <c r="F192" s="13" t="s">
        <v>428</v>
      </c>
      <c r="G192" s="15">
        <v>488</v>
      </c>
      <c r="I192" s="9">
        <f>VLOOKUP($B192,'Form Responses 1'!$B$2:$S$771,6,FALSE)</f>
        <v>488</v>
      </c>
      <c r="J192" s="9">
        <f>VLOOKUP($B192,'Form Responses 1'!$B$2:$S$771,7,FALSE)</f>
        <v>241</v>
      </c>
      <c r="K192" s="9">
        <f>VLOOKUP($B192,'Form Responses 1'!$B$2:$S$771,8,FALSE)</f>
        <v>247</v>
      </c>
      <c r="L192" s="10">
        <f>VLOOKUP($B192,'Form Responses 1'!$B$2:$S$771,9,FALSE)</f>
        <v>455</v>
      </c>
      <c r="M192" s="10">
        <f>VLOOKUP($B192,'Form Responses 1'!$B$2:$S$771,10,FALSE)</f>
        <v>6</v>
      </c>
      <c r="N192" s="10">
        <f>VLOOKUP($B192,'Form Responses 1'!$B$2:$S$771,11,FALSE)</f>
        <v>405</v>
      </c>
      <c r="O192" s="10">
        <f>VLOOKUP($B192,'Form Responses 1'!$B$2:$S$771,12,FALSE)</f>
        <v>44</v>
      </c>
      <c r="P192" s="11">
        <f>VLOOKUP($B192,'Form Responses 1'!$B$2:$S$771,13,FALSE)</f>
        <v>33</v>
      </c>
      <c r="Q192" s="11">
        <f>VLOOKUP($B192,'Form Responses 1'!$B$2:$S$771,14,FALSE)</f>
        <v>1</v>
      </c>
      <c r="R192" s="11">
        <f>VLOOKUP($B192,'Form Responses 1'!$B$2:$S$771,15,FALSE)</f>
        <v>31</v>
      </c>
      <c r="S192" s="11">
        <f>VLOOKUP($B192,'Form Responses 1'!$B$2:$S$771,16,FALSE)</f>
        <v>1</v>
      </c>
      <c r="T192" s="1">
        <f>VLOOKUP($B192,'Form Responses 1'!$B$2:$S$771,17,FALSE)</f>
        <v>0</v>
      </c>
      <c r="U192" s="1">
        <f>VLOOKUP($B192,'Form Responses 1'!$B$2:$S$771,18,FALSE)</f>
        <v>0</v>
      </c>
      <c r="V192" s="1">
        <f>VLOOKUP($B192,'Form Responses 1'!$B$2:$U$771,19,FALSE)</f>
        <v>84</v>
      </c>
      <c r="W192" s="1">
        <f>VLOOKUP($B192,'Form Responses 1'!$B$2:$U$771,20,FALSE)</f>
        <v>84</v>
      </c>
      <c r="X192" s="16">
        <f>COUNTIF('Form Responses 1'!$B$2:$B$763,$B192)</f>
        <v>1</v>
      </c>
      <c r="Y192" s="16" t="str">
        <f t="shared" si="0"/>
        <v>SAMA</v>
      </c>
      <c r="Z192" s="16" t="str">
        <f t="shared" si="1"/>
        <v>SAMA</v>
      </c>
      <c r="AA192" s="16" t="str">
        <f t="shared" si="2"/>
        <v>SAMA</v>
      </c>
    </row>
    <row r="193" spans="1:27" ht="15" x14ac:dyDescent="0.25">
      <c r="A193" s="13" t="s">
        <v>255</v>
      </c>
      <c r="B193" s="14">
        <v>20533706</v>
      </c>
      <c r="C193" s="13" t="s">
        <v>22</v>
      </c>
      <c r="D193" s="13" t="s">
        <v>400</v>
      </c>
      <c r="E193" s="13" t="s">
        <v>489</v>
      </c>
      <c r="F193" s="13" t="s">
        <v>428</v>
      </c>
      <c r="G193" s="15">
        <v>146</v>
      </c>
      <c r="I193" s="9">
        <f>VLOOKUP($B193,'Form Responses 1'!$B$2:$S$771,6,FALSE)</f>
        <v>146</v>
      </c>
      <c r="J193" s="9">
        <f>VLOOKUP($B193,'Form Responses 1'!$B$2:$S$771,7,FALSE)</f>
        <v>79</v>
      </c>
      <c r="K193" s="9">
        <f>VLOOKUP($B193,'Form Responses 1'!$B$2:$S$771,8,FALSE)</f>
        <v>67</v>
      </c>
      <c r="L193" s="10">
        <f>VLOOKUP($B193,'Form Responses 1'!$B$2:$S$771,9,FALSE)</f>
        <v>128</v>
      </c>
      <c r="M193" s="10">
        <f>VLOOKUP($B193,'Form Responses 1'!$B$2:$S$771,10,FALSE)</f>
        <v>5</v>
      </c>
      <c r="N193" s="10">
        <f>VLOOKUP($B193,'Form Responses 1'!$B$2:$S$771,11,FALSE)</f>
        <v>115</v>
      </c>
      <c r="O193" s="10">
        <f>VLOOKUP($B193,'Form Responses 1'!$B$2:$S$771,12,FALSE)</f>
        <v>8</v>
      </c>
      <c r="P193" s="11">
        <f>VLOOKUP($B193,'Form Responses 1'!$B$2:$S$771,13,FALSE)</f>
        <v>18</v>
      </c>
      <c r="Q193" s="11">
        <f>VLOOKUP($B193,'Form Responses 1'!$B$2:$S$771,14,FALSE)</f>
        <v>0</v>
      </c>
      <c r="R193" s="11">
        <f>VLOOKUP($B193,'Form Responses 1'!$B$2:$S$771,15,FALSE)</f>
        <v>15</v>
      </c>
      <c r="S193" s="11">
        <f>VLOOKUP($B193,'Form Responses 1'!$B$2:$S$771,16,FALSE)</f>
        <v>3</v>
      </c>
      <c r="T193" s="1">
        <f>VLOOKUP($B193,'Form Responses 1'!$B$2:$S$771,17,FALSE)</f>
        <v>0</v>
      </c>
      <c r="U193" s="1">
        <f>VLOOKUP($B193,'Form Responses 1'!$B$2:$S$771,18,FALSE)</f>
        <v>0</v>
      </c>
      <c r="V193" s="1">
        <f>VLOOKUP($B193,'Form Responses 1'!$B$2:$U$771,19,FALSE)</f>
        <v>24</v>
      </c>
      <c r="W193" s="1">
        <f>VLOOKUP($B193,'Form Responses 1'!$B$2:$U$771,20,FALSE)</f>
        <v>15</v>
      </c>
      <c r="X193" s="16">
        <f>COUNTIF('Form Responses 1'!$B$2:$B$763,$B193)</f>
        <v>1</v>
      </c>
      <c r="Y193" s="16" t="str">
        <f t="shared" si="0"/>
        <v>SAMA</v>
      </c>
      <c r="Z193" s="16" t="str">
        <f t="shared" si="1"/>
        <v>SAMA</v>
      </c>
      <c r="AA193" s="16" t="str">
        <f t="shared" si="2"/>
        <v>SAMA</v>
      </c>
    </row>
    <row r="194" spans="1:27" ht="15" x14ac:dyDescent="0.25">
      <c r="A194" s="13" t="s">
        <v>490</v>
      </c>
      <c r="B194" s="14">
        <v>20539473</v>
      </c>
      <c r="C194" s="13" t="s">
        <v>22</v>
      </c>
      <c r="D194" s="13" t="s">
        <v>400</v>
      </c>
      <c r="E194" s="13" t="s">
        <v>489</v>
      </c>
      <c r="F194" s="13" t="s">
        <v>428</v>
      </c>
      <c r="G194" s="15">
        <v>253</v>
      </c>
      <c r="I194" s="9">
        <f>VLOOKUP($B194,'Form Responses 1'!$B$2:$S$771,6,FALSE)</f>
        <v>253</v>
      </c>
      <c r="J194" s="9">
        <f>VLOOKUP($B194,'Form Responses 1'!$B$2:$S$771,7,FALSE)</f>
        <v>126</v>
      </c>
      <c r="K194" s="9">
        <f>VLOOKUP($B194,'Form Responses 1'!$B$2:$S$771,8,FALSE)</f>
        <v>127</v>
      </c>
      <c r="L194" s="10">
        <f>VLOOKUP($B194,'Form Responses 1'!$B$2:$S$771,9,FALSE)</f>
        <v>235</v>
      </c>
      <c r="M194" s="10">
        <f>VLOOKUP($B194,'Form Responses 1'!$B$2:$S$771,10,FALSE)</f>
        <v>35</v>
      </c>
      <c r="N194" s="10">
        <f>VLOOKUP($B194,'Form Responses 1'!$B$2:$S$771,11,FALSE)</f>
        <v>200</v>
      </c>
      <c r="O194" s="10">
        <f>VLOOKUP($B194,'Form Responses 1'!$B$2:$S$771,12,FALSE)</f>
        <v>0</v>
      </c>
      <c r="P194" s="11">
        <f>VLOOKUP($B194,'Form Responses 1'!$B$2:$S$771,13,FALSE)</f>
        <v>18</v>
      </c>
      <c r="Q194" s="11">
        <f>VLOOKUP($B194,'Form Responses 1'!$B$2:$S$771,14,FALSE)</f>
        <v>0</v>
      </c>
      <c r="R194" s="11">
        <f>VLOOKUP($B194,'Form Responses 1'!$B$2:$S$771,15,FALSE)</f>
        <v>18</v>
      </c>
      <c r="S194" s="11">
        <f>VLOOKUP($B194,'Form Responses 1'!$B$2:$S$771,16,FALSE)</f>
        <v>0</v>
      </c>
      <c r="T194" s="1">
        <f>VLOOKUP($B194,'Form Responses 1'!$B$2:$S$771,17,FALSE)</f>
        <v>0</v>
      </c>
      <c r="U194" s="1">
        <f>VLOOKUP($B194,'Form Responses 1'!$B$2:$S$771,18,FALSE)</f>
        <v>0</v>
      </c>
      <c r="V194" s="1">
        <f>VLOOKUP($B194,'Form Responses 1'!$B$2:$U$771,19,FALSE)</f>
        <v>35</v>
      </c>
      <c r="W194" s="1">
        <f>VLOOKUP($B194,'Form Responses 1'!$B$2:$U$771,20,FALSE)</f>
        <v>35</v>
      </c>
      <c r="X194" s="16">
        <f>COUNTIF('Form Responses 1'!$B$2:$B$763,$B194)</f>
        <v>1</v>
      </c>
      <c r="Y194" s="16" t="str">
        <f t="shared" si="0"/>
        <v>SAMA</v>
      </c>
      <c r="Z194" s="16" t="str">
        <f t="shared" si="1"/>
        <v>SAMA</v>
      </c>
      <c r="AA194" s="16" t="str">
        <f t="shared" si="2"/>
        <v>SAMA</v>
      </c>
    </row>
    <row r="195" spans="1:27" ht="15" x14ac:dyDescent="0.25">
      <c r="A195" s="13" t="s">
        <v>491</v>
      </c>
      <c r="B195" s="14">
        <v>20539474</v>
      </c>
      <c r="C195" s="13" t="s">
        <v>22</v>
      </c>
      <c r="D195" s="13" t="s">
        <v>400</v>
      </c>
      <c r="E195" s="13" t="s">
        <v>489</v>
      </c>
      <c r="F195" s="13" t="s">
        <v>428</v>
      </c>
      <c r="G195" s="15">
        <v>122</v>
      </c>
      <c r="I195" s="9">
        <f>VLOOKUP($B195,'Form Responses 1'!$B$2:$S$771,6,FALSE)</f>
        <v>122</v>
      </c>
      <c r="J195" s="9">
        <f>VLOOKUP($B195,'Form Responses 1'!$B$2:$S$771,7,FALSE)</f>
        <v>61</v>
      </c>
      <c r="K195" s="9">
        <f>VLOOKUP($B195,'Form Responses 1'!$B$2:$S$771,8,FALSE)</f>
        <v>61</v>
      </c>
      <c r="L195" s="10">
        <f>VLOOKUP($B195,'Form Responses 1'!$B$2:$S$771,9,FALSE)</f>
        <v>91</v>
      </c>
      <c r="M195" s="10">
        <f>VLOOKUP($B195,'Form Responses 1'!$B$2:$S$771,10,FALSE)</f>
        <v>1</v>
      </c>
      <c r="N195" s="10">
        <f>VLOOKUP($B195,'Form Responses 1'!$B$2:$S$771,11,FALSE)</f>
        <v>84</v>
      </c>
      <c r="O195" s="10">
        <f>VLOOKUP($B195,'Form Responses 1'!$B$2:$S$771,12,FALSE)</f>
        <v>6</v>
      </c>
      <c r="P195" s="11">
        <f>VLOOKUP($B195,'Form Responses 1'!$B$2:$S$771,13,FALSE)</f>
        <v>31</v>
      </c>
      <c r="Q195" s="11">
        <f>VLOOKUP($B195,'Form Responses 1'!$B$2:$S$771,14,FALSE)</f>
        <v>1</v>
      </c>
      <c r="R195" s="11">
        <f>VLOOKUP($B195,'Form Responses 1'!$B$2:$S$771,15,FALSE)</f>
        <v>29</v>
      </c>
      <c r="S195" s="11">
        <f>VLOOKUP($B195,'Form Responses 1'!$B$2:$S$771,16,FALSE)</f>
        <v>1</v>
      </c>
      <c r="T195" s="1">
        <f>VLOOKUP($B195,'Form Responses 1'!$B$2:$S$771,17,FALSE)</f>
        <v>0</v>
      </c>
      <c r="U195" s="1">
        <f>VLOOKUP($B195,'Form Responses 1'!$B$2:$S$771,18,FALSE)</f>
        <v>0</v>
      </c>
      <c r="V195" s="1">
        <f>VLOOKUP($B195,'Form Responses 1'!$B$2:$U$771,19,FALSE)</f>
        <v>14</v>
      </c>
      <c r="W195" s="1">
        <f>VLOOKUP($B195,'Form Responses 1'!$B$2:$U$771,20,FALSE)</f>
        <v>9</v>
      </c>
      <c r="X195" s="16">
        <f>COUNTIF('Form Responses 1'!$B$2:$B$763,$B195)</f>
        <v>1</v>
      </c>
      <c r="Y195" s="16" t="str">
        <f t="shared" si="0"/>
        <v>SAMA</v>
      </c>
      <c r="Z195" s="16" t="str">
        <f t="shared" si="1"/>
        <v>SAMA</v>
      </c>
      <c r="AA195" s="16" t="str">
        <f t="shared" si="2"/>
        <v>SAMA</v>
      </c>
    </row>
    <row r="196" spans="1:27" ht="15" x14ac:dyDescent="0.25">
      <c r="A196" s="13" t="s">
        <v>96</v>
      </c>
      <c r="B196" s="14">
        <v>20533709</v>
      </c>
      <c r="C196" s="13" t="s">
        <v>22</v>
      </c>
      <c r="D196" s="13" t="s">
        <v>400</v>
      </c>
      <c r="E196" s="13" t="s">
        <v>489</v>
      </c>
      <c r="F196" s="13" t="s">
        <v>428</v>
      </c>
      <c r="G196" s="15">
        <v>207</v>
      </c>
      <c r="I196" s="9">
        <f>VLOOKUP($B196,'Form Responses 1'!$B$2:$S$771,6,FALSE)</f>
        <v>207</v>
      </c>
      <c r="J196" s="9">
        <f>VLOOKUP($B196,'Form Responses 1'!$B$2:$S$771,7,FALSE)</f>
        <v>88</v>
      </c>
      <c r="K196" s="9">
        <f>VLOOKUP($B196,'Form Responses 1'!$B$2:$S$771,8,FALSE)</f>
        <v>119</v>
      </c>
      <c r="L196" s="10">
        <f>VLOOKUP($B196,'Form Responses 1'!$B$2:$S$771,9,FALSE)</f>
        <v>180</v>
      </c>
      <c r="M196" s="10">
        <f>VLOOKUP($B196,'Form Responses 1'!$B$2:$S$771,10,FALSE)</f>
        <v>3</v>
      </c>
      <c r="N196" s="10">
        <f>VLOOKUP($B196,'Form Responses 1'!$B$2:$S$771,11,FALSE)</f>
        <v>163</v>
      </c>
      <c r="O196" s="10">
        <f>VLOOKUP($B196,'Form Responses 1'!$B$2:$S$771,12,FALSE)</f>
        <v>14</v>
      </c>
      <c r="P196" s="11">
        <f>VLOOKUP($B196,'Form Responses 1'!$B$2:$S$771,13,FALSE)</f>
        <v>27</v>
      </c>
      <c r="Q196" s="11">
        <f>VLOOKUP($B196,'Form Responses 1'!$B$2:$S$771,14,FALSE)</f>
        <v>2</v>
      </c>
      <c r="R196" s="11">
        <f>VLOOKUP($B196,'Form Responses 1'!$B$2:$S$771,15,FALSE)</f>
        <v>24</v>
      </c>
      <c r="S196" s="11">
        <f>VLOOKUP($B196,'Form Responses 1'!$B$2:$S$771,16,FALSE)</f>
        <v>1</v>
      </c>
      <c r="T196" s="1">
        <f>VLOOKUP($B196,'Form Responses 1'!$B$2:$S$771,17,FALSE)</f>
        <v>0</v>
      </c>
      <c r="U196" s="1" t="str">
        <f>VLOOKUP($B196,'Form Responses 1'!$B$2:$S$771,18,FALSE)</f>
        <v>tidak ada</v>
      </c>
      <c r="V196" s="1">
        <f>VLOOKUP($B196,'Form Responses 1'!$B$2:$U$771,19,FALSE)</f>
        <v>32</v>
      </c>
      <c r="W196" s="1">
        <f>VLOOKUP($B196,'Form Responses 1'!$B$2:$U$771,20,FALSE)</f>
        <v>32</v>
      </c>
      <c r="X196" s="16">
        <f>COUNTIF('Form Responses 1'!$B$2:$B$763,$B196)</f>
        <v>1</v>
      </c>
      <c r="Y196" s="16" t="str">
        <f t="shared" si="0"/>
        <v>SAMA</v>
      </c>
      <c r="Z196" s="16" t="str">
        <f t="shared" si="1"/>
        <v>SAMA</v>
      </c>
      <c r="AA196" s="16" t="str">
        <f t="shared" si="2"/>
        <v>SAMA</v>
      </c>
    </row>
    <row r="197" spans="1:27" ht="15" x14ac:dyDescent="0.25">
      <c r="A197" s="13" t="s">
        <v>492</v>
      </c>
      <c r="B197" s="14">
        <v>20533710</v>
      </c>
      <c r="C197" s="13" t="s">
        <v>22</v>
      </c>
      <c r="D197" s="13" t="s">
        <v>400</v>
      </c>
      <c r="E197" s="13" t="s">
        <v>493</v>
      </c>
      <c r="F197" s="13" t="s">
        <v>404</v>
      </c>
      <c r="G197" s="15">
        <v>170</v>
      </c>
      <c r="I197" s="9">
        <f>VLOOKUP($B197,'Form Responses 1'!$B$2:$S$771,6,FALSE)</f>
        <v>170</v>
      </c>
      <c r="J197" s="9">
        <f>VLOOKUP($B197,'Form Responses 1'!$B$2:$S$771,7,FALSE)</f>
        <v>85</v>
      </c>
      <c r="K197" s="9">
        <f>VLOOKUP($B197,'Form Responses 1'!$B$2:$S$771,8,FALSE)</f>
        <v>85</v>
      </c>
      <c r="L197" s="10">
        <f>VLOOKUP($B197,'Form Responses 1'!$B$2:$S$771,9,FALSE)</f>
        <v>168</v>
      </c>
      <c r="M197" s="10">
        <f>VLOOKUP($B197,'Form Responses 1'!$B$2:$S$771,10,FALSE)</f>
        <v>0</v>
      </c>
      <c r="N197" s="10">
        <f>VLOOKUP($B197,'Form Responses 1'!$B$2:$S$771,11,FALSE)</f>
        <v>167</v>
      </c>
      <c r="O197" s="10">
        <f>VLOOKUP($B197,'Form Responses 1'!$B$2:$S$771,12,FALSE)</f>
        <v>1</v>
      </c>
      <c r="P197" s="11">
        <f>VLOOKUP($B197,'Form Responses 1'!$B$2:$S$771,13,FALSE)</f>
        <v>2</v>
      </c>
      <c r="Q197" s="11">
        <f>VLOOKUP($B197,'Form Responses 1'!$B$2:$S$771,14,FALSE)</f>
        <v>0</v>
      </c>
      <c r="R197" s="11">
        <f>VLOOKUP($B197,'Form Responses 1'!$B$2:$S$771,15,FALSE)</f>
        <v>0</v>
      </c>
      <c r="S197" s="11">
        <f>VLOOKUP($B197,'Form Responses 1'!$B$2:$S$771,16,FALSE)</f>
        <v>2</v>
      </c>
      <c r="T197" s="1">
        <f>VLOOKUP($B197,'Form Responses 1'!$B$2:$S$771,17,FALSE)</f>
        <v>0</v>
      </c>
      <c r="U197" s="1">
        <f>VLOOKUP($B197,'Form Responses 1'!$B$2:$S$771,18,FALSE)</f>
        <v>0</v>
      </c>
      <c r="V197" s="1">
        <f>VLOOKUP($B197,'Form Responses 1'!$B$2:$U$771,19,FALSE)</f>
        <v>28</v>
      </c>
      <c r="W197" s="1">
        <f>VLOOKUP($B197,'Form Responses 1'!$B$2:$U$771,20,FALSE)</f>
        <v>27</v>
      </c>
      <c r="X197" s="16">
        <f>COUNTIF('Form Responses 1'!$B$2:$B$763,$B197)</f>
        <v>1</v>
      </c>
      <c r="Y197" s="16" t="str">
        <f t="shared" si="0"/>
        <v>SAMA</v>
      </c>
      <c r="Z197" s="16" t="str">
        <f t="shared" si="1"/>
        <v>SAMA</v>
      </c>
      <c r="AA197" s="16" t="str">
        <f t="shared" si="2"/>
        <v>SAMA</v>
      </c>
    </row>
    <row r="198" spans="1:27" ht="15" x14ac:dyDescent="0.25">
      <c r="A198" s="13" t="s">
        <v>130</v>
      </c>
      <c r="B198" s="14">
        <v>20450206</v>
      </c>
      <c r="C198" s="13" t="s">
        <v>22</v>
      </c>
      <c r="D198" s="13" t="s">
        <v>400</v>
      </c>
      <c r="E198" s="13" t="s">
        <v>493</v>
      </c>
      <c r="F198" s="13" t="s">
        <v>404</v>
      </c>
      <c r="G198" s="15">
        <v>56</v>
      </c>
      <c r="I198" s="9">
        <f>VLOOKUP($B198,'Form Responses 1'!$B$2:$S$771,6,FALSE)</f>
        <v>55</v>
      </c>
      <c r="J198" s="9">
        <f>VLOOKUP($B198,'Form Responses 1'!$B$2:$S$771,7,FALSE)</f>
        <v>28</v>
      </c>
      <c r="K198" s="9">
        <f>VLOOKUP($B198,'Form Responses 1'!$B$2:$S$771,8,FALSE)</f>
        <v>27</v>
      </c>
      <c r="L198" s="10">
        <f>VLOOKUP($B198,'Form Responses 1'!$B$2:$S$771,9,FALSE)</f>
        <v>55</v>
      </c>
      <c r="M198" s="10">
        <f>VLOOKUP($B198,'Form Responses 1'!$B$2:$S$771,10,FALSE)</f>
        <v>14</v>
      </c>
      <c r="N198" s="10">
        <f>VLOOKUP($B198,'Form Responses 1'!$B$2:$S$771,11,FALSE)</f>
        <v>37</v>
      </c>
      <c r="O198" s="10">
        <f>VLOOKUP($B198,'Form Responses 1'!$B$2:$S$771,12,FALSE)</f>
        <v>4</v>
      </c>
      <c r="P198" s="11">
        <f>VLOOKUP($B198,'Form Responses 1'!$B$2:$S$771,13,FALSE)</f>
        <v>0</v>
      </c>
      <c r="Q198" s="11">
        <f>VLOOKUP($B198,'Form Responses 1'!$B$2:$S$771,14,FALSE)</f>
        <v>0</v>
      </c>
      <c r="R198" s="11">
        <f>VLOOKUP($B198,'Form Responses 1'!$B$2:$S$771,15,FALSE)</f>
        <v>0</v>
      </c>
      <c r="S198" s="11">
        <f>VLOOKUP($B198,'Form Responses 1'!$B$2:$S$771,16,FALSE)</f>
        <v>0</v>
      </c>
      <c r="T198" s="1">
        <f>VLOOKUP($B198,'Form Responses 1'!$B$2:$S$771,17,FALSE)</f>
        <v>0</v>
      </c>
      <c r="U198" s="1">
        <f>VLOOKUP($B198,'Form Responses 1'!$B$2:$S$771,18,FALSE)</f>
        <v>0</v>
      </c>
      <c r="V198" s="1">
        <f>VLOOKUP($B198,'Form Responses 1'!$B$2:$U$771,19,FALSE)</f>
        <v>26</v>
      </c>
      <c r="W198" s="1">
        <f>VLOOKUP($B198,'Form Responses 1'!$B$2:$U$771,20,FALSE)</f>
        <v>9</v>
      </c>
      <c r="X198" s="16">
        <f>COUNTIF('Form Responses 1'!$B$2:$B$763,$B198)</f>
        <v>1</v>
      </c>
      <c r="Y198" s="16" t="str">
        <f t="shared" si="0"/>
        <v>SAMA</v>
      </c>
      <c r="Z198" s="16" t="str">
        <f t="shared" si="1"/>
        <v>SAMA</v>
      </c>
      <c r="AA198" s="16" t="str">
        <f t="shared" si="2"/>
        <v>SAMA</v>
      </c>
    </row>
    <row r="199" spans="1:27" ht="15" x14ac:dyDescent="0.25">
      <c r="A199" s="13" t="s">
        <v>494</v>
      </c>
      <c r="B199" s="14">
        <v>20533860</v>
      </c>
      <c r="C199" s="13" t="s">
        <v>22</v>
      </c>
      <c r="D199" s="13" t="s">
        <v>495</v>
      </c>
      <c r="E199" s="13" t="s">
        <v>470</v>
      </c>
      <c r="F199" s="13" t="s">
        <v>407</v>
      </c>
      <c r="G199" s="15">
        <v>156</v>
      </c>
      <c r="I199" s="9">
        <f>VLOOKUP($B199,'Form Responses 1'!$B$2:$S$771,6,FALSE)</f>
        <v>156</v>
      </c>
      <c r="J199" s="9">
        <f>VLOOKUP($B199,'Form Responses 1'!$B$2:$S$771,7,FALSE)</f>
        <v>80</v>
      </c>
      <c r="K199" s="9">
        <f>VLOOKUP($B199,'Form Responses 1'!$B$2:$S$771,8,FALSE)</f>
        <v>76</v>
      </c>
      <c r="L199" s="10">
        <f>VLOOKUP($B199,'Form Responses 1'!$B$2:$S$771,9,FALSE)</f>
        <v>65</v>
      </c>
      <c r="M199" s="10">
        <f>VLOOKUP($B199,'Form Responses 1'!$B$2:$S$771,10,FALSE)</f>
        <v>1</v>
      </c>
      <c r="N199" s="10">
        <f>VLOOKUP($B199,'Form Responses 1'!$B$2:$S$771,11,FALSE)</f>
        <v>62</v>
      </c>
      <c r="O199" s="10">
        <f>VLOOKUP($B199,'Form Responses 1'!$B$2:$S$771,12,FALSE)</f>
        <v>2</v>
      </c>
      <c r="P199" s="11">
        <f>VLOOKUP($B199,'Form Responses 1'!$B$2:$S$771,13,FALSE)</f>
        <v>91</v>
      </c>
      <c r="Q199" s="11">
        <f>VLOOKUP($B199,'Form Responses 1'!$B$2:$S$771,14,FALSE)</f>
        <v>2</v>
      </c>
      <c r="R199" s="11">
        <f>VLOOKUP($B199,'Form Responses 1'!$B$2:$S$771,15,FALSE)</f>
        <v>89</v>
      </c>
      <c r="S199" s="11">
        <f>VLOOKUP($B199,'Form Responses 1'!$B$2:$S$771,16,FALSE)</f>
        <v>0</v>
      </c>
      <c r="T199" s="1">
        <f>VLOOKUP($B199,'Form Responses 1'!$B$2:$S$771,17,FALSE)</f>
        <v>0</v>
      </c>
      <c r="U199" s="1">
        <f>VLOOKUP($B199,'Form Responses 1'!$B$2:$S$771,18,FALSE)</f>
        <v>0</v>
      </c>
      <c r="V199" s="1">
        <f>VLOOKUP($B199,'Form Responses 1'!$B$2:$U$771,19,FALSE)</f>
        <v>24</v>
      </c>
      <c r="W199" s="1">
        <f>VLOOKUP($B199,'Form Responses 1'!$B$2:$U$771,20,FALSE)</f>
        <v>19</v>
      </c>
      <c r="X199" s="16">
        <f>COUNTIF('Form Responses 1'!$B$2:$B$763,$B199)</f>
        <v>1</v>
      </c>
      <c r="Y199" s="16" t="str">
        <f t="shared" si="0"/>
        <v>SAMA</v>
      </c>
      <c r="Z199" s="16" t="str">
        <f t="shared" si="1"/>
        <v>SAMA</v>
      </c>
      <c r="AA199" s="16" t="str">
        <f t="shared" si="2"/>
        <v>SAMA</v>
      </c>
    </row>
    <row r="200" spans="1:27" ht="15" x14ac:dyDescent="0.25">
      <c r="A200" s="13" t="s">
        <v>496</v>
      </c>
      <c r="B200" s="14">
        <v>20539409</v>
      </c>
      <c r="C200" s="13" t="s">
        <v>22</v>
      </c>
      <c r="D200" s="13" t="s">
        <v>495</v>
      </c>
      <c r="E200" s="13" t="s">
        <v>427</v>
      </c>
      <c r="F200" s="13" t="s">
        <v>428</v>
      </c>
      <c r="G200" s="15">
        <v>192</v>
      </c>
      <c r="I200" s="9">
        <f>VLOOKUP($B200,'Form Responses 1'!$B$2:$S$771,6,FALSE)</f>
        <v>192</v>
      </c>
      <c r="J200" s="9">
        <f>VLOOKUP($B200,'Form Responses 1'!$B$2:$S$771,7,FALSE)</f>
        <v>103</v>
      </c>
      <c r="K200" s="9">
        <f>VLOOKUP($B200,'Form Responses 1'!$B$2:$S$771,8,FALSE)</f>
        <v>89</v>
      </c>
      <c r="L200" s="10">
        <f>VLOOKUP($B200,'Form Responses 1'!$B$2:$S$771,9,FALSE)</f>
        <v>153</v>
      </c>
      <c r="M200" s="10">
        <f>VLOOKUP($B200,'Form Responses 1'!$B$2:$S$771,10,FALSE)</f>
        <v>0</v>
      </c>
      <c r="N200" s="10">
        <f>VLOOKUP($B200,'Form Responses 1'!$B$2:$S$771,11,FALSE)</f>
        <v>146</v>
      </c>
      <c r="O200" s="10">
        <f>VLOOKUP($B200,'Form Responses 1'!$B$2:$S$771,12,FALSE)</f>
        <v>7</v>
      </c>
      <c r="P200" s="11">
        <f>VLOOKUP($B200,'Form Responses 1'!$B$2:$S$771,13,FALSE)</f>
        <v>39</v>
      </c>
      <c r="Q200" s="11">
        <f>VLOOKUP($B200,'Form Responses 1'!$B$2:$S$771,14,FALSE)</f>
        <v>0</v>
      </c>
      <c r="R200" s="11">
        <f>VLOOKUP($B200,'Form Responses 1'!$B$2:$S$771,15,FALSE)</f>
        <v>38</v>
      </c>
      <c r="S200" s="11">
        <f>VLOOKUP($B200,'Form Responses 1'!$B$2:$S$771,16,FALSE)</f>
        <v>1</v>
      </c>
      <c r="T200" s="1">
        <f>VLOOKUP($B200,'Form Responses 1'!$B$2:$S$771,17,FALSE)</f>
        <v>0</v>
      </c>
      <c r="U200" s="1">
        <f>VLOOKUP($B200,'Form Responses 1'!$B$2:$S$771,18,FALSE)</f>
        <v>0</v>
      </c>
      <c r="V200" s="1">
        <f>VLOOKUP($B200,'Form Responses 1'!$B$2:$U$771,19,FALSE)</f>
        <v>28</v>
      </c>
      <c r="W200" s="1">
        <f>VLOOKUP($B200,'Form Responses 1'!$B$2:$U$771,20,FALSE)</f>
        <v>24</v>
      </c>
      <c r="X200" s="16">
        <f>COUNTIF('Form Responses 1'!$B$2:$B$763,$B200)</f>
        <v>1</v>
      </c>
      <c r="Y200" s="16" t="str">
        <f t="shared" si="0"/>
        <v>SAMA</v>
      </c>
      <c r="Z200" s="16" t="str">
        <f t="shared" si="1"/>
        <v>SAMA</v>
      </c>
      <c r="AA200" s="16" t="str">
        <f t="shared" si="2"/>
        <v>SAMA</v>
      </c>
    </row>
    <row r="201" spans="1:27" ht="15" x14ac:dyDescent="0.25">
      <c r="A201" s="13" t="s">
        <v>497</v>
      </c>
      <c r="B201" s="14">
        <v>69966537</v>
      </c>
      <c r="C201" s="13" t="s">
        <v>22</v>
      </c>
      <c r="D201" s="13" t="s">
        <v>495</v>
      </c>
      <c r="E201" s="13" t="s">
        <v>439</v>
      </c>
      <c r="F201" s="13" t="s">
        <v>416</v>
      </c>
      <c r="G201" s="15">
        <v>264</v>
      </c>
      <c r="I201" s="9">
        <f>VLOOKUP($B201,'Form Responses 1'!$B$2:$S$771,6,FALSE)</f>
        <v>263</v>
      </c>
      <c r="J201" s="9">
        <f>VLOOKUP($B201,'Form Responses 1'!$B$2:$S$771,7,FALSE)</f>
        <v>125</v>
      </c>
      <c r="K201" s="9">
        <f>VLOOKUP($B201,'Form Responses 1'!$B$2:$S$771,8,FALSE)</f>
        <v>138</v>
      </c>
      <c r="L201" s="10">
        <f>VLOOKUP($B201,'Form Responses 1'!$B$2:$S$771,9,FALSE)</f>
        <v>226</v>
      </c>
      <c r="M201" s="10">
        <f>VLOOKUP($B201,'Form Responses 1'!$B$2:$S$771,10,FALSE)</f>
        <v>9</v>
      </c>
      <c r="N201" s="10">
        <f>VLOOKUP($B201,'Form Responses 1'!$B$2:$S$771,11,FALSE)</f>
        <v>214</v>
      </c>
      <c r="O201" s="10">
        <f>VLOOKUP($B201,'Form Responses 1'!$B$2:$S$771,12,FALSE)</f>
        <v>3</v>
      </c>
      <c r="P201" s="11">
        <f>VLOOKUP($B201,'Form Responses 1'!$B$2:$S$771,13,FALSE)</f>
        <v>37</v>
      </c>
      <c r="Q201" s="11">
        <f>VLOOKUP($B201,'Form Responses 1'!$B$2:$S$771,14,FALSE)</f>
        <v>0</v>
      </c>
      <c r="R201" s="11">
        <f>VLOOKUP($B201,'Form Responses 1'!$B$2:$S$771,15,FALSE)</f>
        <v>36</v>
      </c>
      <c r="S201" s="11">
        <f>VLOOKUP($B201,'Form Responses 1'!$B$2:$S$771,16,FALSE)</f>
        <v>1</v>
      </c>
      <c r="T201" s="1">
        <f>VLOOKUP($B201,'Form Responses 1'!$B$2:$S$771,17,FALSE)</f>
        <v>0</v>
      </c>
      <c r="U201" s="1">
        <f>VLOOKUP($B201,'Form Responses 1'!$B$2:$S$771,18,FALSE)</f>
        <v>0</v>
      </c>
      <c r="V201" s="1">
        <f>VLOOKUP($B201,'Form Responses 1'!$B$2:$U$771,19,FALSE)</f>
        <v>30</v>
      </c>
      <c r="W201" s="1">
        <f>VLOOKUP($B201,'Form Responses 1'!$B$2:$U$771,20,FALSE)</f>
        <v>50</v>
      </c>
      <c r="X201" s="16">
        <f>COUNTIF('Form Responses 1'!$B$2:$B$763,$B201)</f>
        <v>1</v>
      </c>
      <c r="Y201" s="16" t="str">
        <f t="shared" si="0"/>
        <v>SAMA</v>
      </c>
      <c r="Z201" s="16" t="str">
        <f t="shared" si="1"/>
        <v>SAMA</v>
      </c>
      <c r="AA201" s="16" t="str">
        <f t="shared" si="2"/>
        <v>SAMA</v>
      </c>
    </row>
    <row r="202" spans="1:27" ht="15" x14ac:dyDescent="0.25">
      <c r="A202" s="13" t="s">
        <v>66</v>
      </c>
      <c r="B202" s="14">
        <v>20539410</v>
      </c>
      <c r="C202" s="13" t="s">
        <v>22</v>
      </c>
      <c r="D202" s="13" t="s">
        <v>495</v>
      </c>
      <c r="E202" s="13" t="s">
        <v>487</v>
      </c>
      <c r="F202" s="13" t="s">
        <v>428</v>
      </c>
      <c r="G202" s="15">
        <v>644</v>
      </c>
      <c r="I202" s="9">
        <f>VLOOKUP($B202,'Form Responses 1'!$B$2:$S$771,6,FALSE)</f>
        <v>645</v>
      </c>
      <c r="J202" s="9">
        <f>VLOOKUP($B202,'Form Responses 1'!$B$2:$S$771,7,FALSE)</f>
        <v>365</v>
      </c>
      <c r="K202" s="9">
        <f>VLOOKUP($B202,'Form Responses 1'!$B$2:$S$771,8,FALSE)</f>
        <v>280</v>
      </c>
      <c r="L202" s="10">
        <f>VLOOKUP($B202,'Form Responses 1'!$B$2:$S$771,9,FALSE)</f>
        <v>645</v>
      </c>
      <c r="M202" s="10">
        <f>VLOOKUP($B202,'Form Responses 1'!$B$2:$S$771,10,FALSE)</f>
        <v>39</v>
      </c>
      <c r="N202" s="10">
        <f>VLOOKUP($B202,'Form Responses 1'!$B$2:$S$771,11,FALSE)</f>
        <v>604</v>
      </c>
      <c r="O202" s="10">
        <f>VLOOKUP($B202,'Form Responses 1'!$B$2:$S$771,12,FALSE)</f>
        <v>2</v>
      </c>
      <c r="P202" s="11">
        <f>VLOOKUP($B202,'Form Responses 1'!$B$2:$S$771,13,FALSE)</f>
        <v>0</v>
      </c>
      <c r="Q202" s="11">
        <f>VLOOKUP($B202,'Form Responses 1'!$B$2:$S$771,14,FALSE)</f>
        <v>0</v>
      </c>
      <c r="R202" s="11">
        <f>VLOOKUP($B202,'Form Responses 1'!$B$2:$S$771,15,FALSE)</f>
        <v>0</v>
      </c>
      <c r="S202" s="11">
        <f>VLOOKUP($B202,'Form Responses 1'!$B$2:$S$771,16,FALSE)</f>
        <v>0</v>
      </c>
      <c r="T202" s="1">
        <f>VLOOKUP($B202,'Form Responses 1'!$B$2:$S$771,17,FALSE)</f>
        <v>0</v>
      </c>
      <c r="U202" s="1">
        <f>VLOOKUP($B202,'Form Responses 1'!$B$2:$S$771,18,FALSE)</f>
        <v>0</v>
      </c>
      <c r="V202" s="1">
        <f>VLOOKUP($B202,'Form Responses 1'!$B$2:$U$771,19,FALSE)</f>
        <v>104</v>
      </c>
      <c r="W202" s="1">
        <f>VLOOKUP($B202,'Form Responses 1'!$B$2:$U$771,20,FALSE)</f>
        <v>2</v>
      </c>
      <c r="X202" s="16">
        <f>COUNTIF('Form Responses 1'!$B$2:$B$763,$B202)</f>
        <v>1</v>
      </c>
      <c r="Y202" s="16" t="str">
        <f t="shared" si="0"/>
        <v>SAMA</v>
      </c>
      <c r="Z202" s="16" t="str">
        <f t="shared" si="1"/>
        <v>SAMA</v>
      </c>
      <c r="AA202" s="16" t="str">
        <f t="shared" si="2"/>
        <v>SAMA</v>
      </c>
    </row>
    <row r="203" spans="1:27" ht="15" x14ac:dyDescent="0.25">
      <c r="A203" s="13" t="s">
        <v>290</v>
      </c>
      <c r="B203" s="14">
        <v>69905563</v>
      </c>
      <c r="C203" s="13" t="s">
        <v>22</v>
      </c>
      <c r="D203" s="13" t="s">
        <v>495</v>
      </c>
      <c r="E203" s="13" t="s">
        <v>484</v>
      </c>
      <c r="F203" s="13" t="s">
        <v>428</v>
      </c>
      <c r="G203" s="15">
        <v>105</v>
      </c>
      <c r="I203" s="9">
        <f>VLOOKUP($B203,'Form Responses 1'!$B$2:$S$771,6,FALSE)</f>
        <v>107</v>
      </c>
      <c r="J203" s="9">
        <f>VLOOKUP($B203,'Form Responses 1'!$B$2:$S$771,7,FALSE)</f>
        <v>72</v>
      </c>
      <c r="K203" s="9">
        <f>VLOOKUP($B203,'Form Responses 1'!$B$2:$S$771,8,FALSE)</f>
        <v>35</v>
      </c>
      <c r="L203" s="10">
        <f>VLOOKUP($B203,'Form Responses 1'!$B$2:$S$771,9,FALSE)</f>
        <v>100</v>
      </c>
      <c r="M203" s="10">
        <f>VLOOKUP($B203,'Form Responses 1'!$B$2:$S$771,10,FALSE)</f>
        <v>0</v>
      </c>
      <c r="N203" s="10">
        <f>VLOOKUP($B203,'Form Responses 1'!$B$2:$S$771,11,FALSE)</f>
        <v>100</v>
      </c>
      <c r="O203" s="10">
        <f>VLOOKUP($B203,'Form Responses 1'!$B$2:$S$771,12,FALSE)</f>
        <v>0</v>
      </c>
      <c r="P203" s="11">
        <f>VLOOKUP($B203,'Form Responses 1'!$B$2:$S$771,13,FALSE)</f>
        <v>7</v>
      </c>
      <c r="Q203" s="11">
        <f>VLOOKUP($B203,'Form Responses 1'!$B$2:$S$771,14,FALSE)</f>
        <v>0</v>
      </c>
      <c r="R203" s="11">
        <f>VLOOKUP($B203,'Form Responses 1'!$B$2:$S$771,15,FALSE)</f>
        <v>7</v>
      </c>
      <c r="S203" s="11">
        <f>VLOOKUP($B203,'Form Responses 1'!$B$2:$S$771,16,FALSE)</f>
        <v>0</v>
      </c>
      <c r="T203" s="1">
        <f>VLOOKUP($B203,'Form Responses 1'!$B$2:$S$771,17,FALSE)</f>
        <v>0</v>
      </c>
      <c r="U203" s="1">
        <f>VLOOKUP($B203,'Form Responses 1'!$B$2:$S$771,18,FALSE)</f>
        <v>0</v>
      </c>
      <c r="V203" s="1">
        <f>VLOOKUP($B203,'Form Responses 1'!$B$2:$U$771,19,FALSE)</f>
        <v>12</v>
      </c>
      <c r="W203" s="1">
        <f>VLOOKUP($B203,'Form Responses 1'!$B$2:$U$771,20,FALSE)</f>
        <v>11</v>
      </c>
      <c r="X203" s="16">
        <f>COUNTIF('Form Responses 1'!$B$2:$B$763,$B203)</f>
        <v>1</v>
      </c>
      <c r="Y203" s="16" t="str">
        <f t="shared" si="0"/>
        <v>SAMA</v>
      </c>
      <c r="Z203" s="16" t="str">
        <f t="shared" si="1"/>
        <v>SAMA</v>
      </c>
      <c r="AA203" s="16" t="str">
        <f t="shared" si="2"/>
        <v>SAMA</v>
      </c>
    </row>
    <row r="204" spans="1:27" ht="15" x14ac:dyDescent="0.25">
      <c r="A204" s="13" t="s">
        <v>278</v>
      </c>
      <c r="B204" s="14">
        <v>20533861</v>
      </c>
      <c r="C204" s="13" t="s">
        <v>22</v>
      </c>
      <c r="D204" s="13" t="s">
        <v>495</v>
      </c>
      <c r="E204" s="13" t="s">
        <v>463</v>
      </c>
      <c r="F204" s="13" t="s">
        <v>407</v>
      </c>
      <c r="G204" s="15">
        <v>56</v>
      </c>
      <c r="I204" s="9">
        <f>VLOOKUP($B204,'Form Responses 1'!$B$2:$S$771,6,FALSE)</f>
        <v>56</v>
      </c>
      <c r="J204" s="9">
        <f>VLOOKUP($B204,'Form Responses 1'!$B$2:$S$771,7,FALSE)</f>
        <v>28</v>
      </c>
      <c r="K204" s="9">
        <f>VLOOKUP($B204,'Form Responses 1'!$B$2:$S$771,8,FALSE)</f>
        <v>28</v>
      </c>
      <c r="L204" s="10">
        <f>VLOOKUP($B204,'Form Responses 1'!$B$2:$S$771,9,FALSE)</f>
        <v>50</v>
      </c>
      <c r="M204" s="10">
        <f>VLOOKUP($B204,'Form Responses 1'!$B$2:$S$771,10,FALSE)</f>
        <v>1</v>
      </c>
      <c r="N204" s="10">
        <f>VLOOKUP($B204,'Form Responses 1'!$B$2:$S$771,11,FALSE)</f>
        <v>48</v>
      </c>
      <c r="O204" s="10">
        <f>VLOOKUP($B204,'Form Responses 1'!$B$2:$S$771,12,FALSE)</f>
        <v>1</v>
      </c>
      <c r="P204" s="11">
        <f>VLOOKUP($B204,'Form Responses 1'!$B$2:$S$771,13,FALSE)</f>
        <v>6</v>
      </c>
      <c r="Q204" s="11">
        <f>VLOOKUP($B204,'Form Responses 1'!$B$2:$S$771,14,FALSE)</f>
        <v>0</v>
      </c>
      <c r="R204" s="11">
        <f>VLOOKUP($B204,'Form Responses 1'!$B$2:$S$771,15,FALSE)</f>
        <v>6</v>
      </c>
      <c r="S204" s="11">
        <f>VLOOKUP($B204,'Form Responses 1'!$B$2:$S$771,16,FALSE)</f>
        <v>0</v>
      </c>
      <c r="T204" s="1">
        <f>VLOOKUP($B204,'Form Responses 1'!$B$2:$S$771,17,FALSE)</f>
        <v>0</v>
      </c>
      <c r="U204" s="1">
        <f>VLOOKUP($B204,'Form Responses 1'!$B$2:$S$771,18,FALSE)</f>
        <v>0</v>
      </c>
      <c r="V204" s="1">
        <f>VLOOKUP($B204,'Form Responses 1'!$B$2:$U$771,19,FALSE)</f>
        <v>8</v>
      </c>
      <c r="W204" s="1">
        <f>VLOOKUP($B204,'Form Responses 1'!$B$2:$U$771,20,FALSE)</f>
        <v>8</v>
      </c>
      <c r="X204" s="16">
        <f>COUNTIF('Form Responses 1'!$B$2:$B$763,$B204)</f>
        <v>1</v>
      </c>
      <c r="Y204" s="16" t="str">
        <f t="shared" si="0"/>
        <v>SAMA</v>
      </c>
      <c r="Z204" s="16" t="str">
        <f t="shared" si="1"/>
        <v>SAMA</v>
      </c>
      <c r="AA204" s="16" t="str">
        <f t="shared" si="2"/>
        <v>SAMA</v>
      </c>
    </row>
    <row r="205" spans="1:27" ht="15" x14ac:dyDescent="0.25">
      <c r="A205" s="13" t="s">
        <v>344</v>
      </c>
      <c r="B205" s="14">
        <v>20554811</v>
      </c>
      <c r="C205" s="13" t="s">
        <v>22</v>
      </c>
      <c r="D205" s="13" t="s">
        <v>495</v>
      </c>
      <c r="E205" s="13" t="s">
        <v>440</v>
      </c>
      <c r="F205" s="13" t="s">
        <v>416</v>
      </c>
      <c r="G205" s="15">
        <v>105</v>
      </c>
      <c r="I205" s="9">
        <f>VLOOKUP($B205,'Form Responses 1'!$B$2:$S$771,6,FALSE)</f>
        <v>107</v>
      </c>
      <c r="J205" s="9">
        <f>VLOOKUP($B205,'Form Responses 1'!$B$2:$S$771,7,FALSE)</f>
        <v>59</v>
      </c>
      <c r="K205" s="9">
        <f>VLOOKUP($B205,'Form Responses 1'!$B$2:$S$771,8,FALSE)</f>
        <v>48</v>
      </c>
      <c r="L205" s="10">
        <f>VLOOKUP($B205,'Form Responses 1'!$B$2:$S$771,9,FALSE)</f>
        <v>80</v>
      </c>
      <c r="M205" s="10">
        <f>VLOOKUP($B205,'Form Responses 1'!$B$2:$S$771,10,FALSE)</f>
        <v>6</v>
      </c>
      <c r="N205" s="10">
        <f>VLOOKUP($B205,'Form Responses 1'!$B$2:$S$771,11,FALSE)</f>
        <v>72</v>
      </c>
      <c r="O205" s="10">
        <f>VLOOKUP($B205,'Form Responses 1'!$B$2:$S$771,12,FALSE)</f>
        <v>2</v>
      </c>
      <c r="P205" s="11">
        <f>VLOOKUP($B205,'Form Responses 1'!$B$2:$S$771,13,FALSE)</f>
        <v>27</v>
      </c>
      <c r="Q205" s="11">
        <f>VLOOKUP($B205,'Form Responses 1'!$B$2:$S$771,14,FALSE)</f>
        <v>2</v>
      </c>
      <c r="R205" s="11">
        <f>VLOOKUP($B205,'Form Responses 1'!$B$2:$S$771,15,FALSE)</f>
        <v>24</v>
      </c>
      <c r="S205" s="11">
        <f>VLOOKUP($B205,'Form Responses 1'!$B$2:$S$771,16,FALSE)</f>
        <v>1</v>
      </c>
      <c r="T205" s="1">
        <f>VLOOKUP($B205,'Form Responses 1'!$B$2:$S$771,17,FALSE)</f>
        <v>0</v>
      </c>
      <c r="U205" s="1">
        <f>VLOOKUP($B205,'Form Responses 1'!$B$2:$S$771,18,FALSE)</f>
        <v>0</v>
      </c>
      <c r="V205" s="1">
        <f>VLOOKUP($B205,'Form Responses 1'!$B$2:$U$771,19,FALSE)</f>
        <v>15</v>
      </c>
      <c r="W205" s="1">
        <f>VLOOKUP($B205,'Form Responses 1'!$B$2:$U$771,20,FALSE)</f>
        <v>15</v>
      </c>
      <c r="X205" s="16">
        <f>COUNTIF('Form Responses 1'!$B$2:$B$763,$B205)</f>
        <v>1</v>
      </c>
      <c r="Y205" s="16" t="str">
        <f t="shared" si="0"/>
        <v>SAMA</v>
      </c>
      <c r="Z205" s="16" t="str">
        <f t="shared" si="1"/>
        <v>SAMA</v>
      </c>
      <c r="AA205" s="16" t="str">
        <f t="shared" si="2"/>
        <v>SAMA</v>
      </c>
    </row>
    <row r="206" spans="1:27" ht="15" x14ac:dyDescent="0.25">
      <c r="A206" s="13" t="s">
        <v>498</v>
      </c>
      <c r="B206" s="14">
        <v>20533896</v>
      </c>
      <c r="C206" s="13" t="s">
        <v>22</v>
      </c>
      <c r="D206" s="13" t="s">
        <v>495</v>
      </c>
      <c r="E206" s="13" t="s">
        <v>445</v>
      </c>
      <c r="F206" s="13" t="s">
        <v>428</v>
      </c>
      <c r="G206" s="15">
        <v>626</v>
      </c>
      <c r="I206" s="9">
        <f>VLOOKUP($B206,'Form Responses 1'!$B$2:$S$771,6,FALSE)</f>
        <v>626</v>
      </c>
      <c r="J206" s="9">
        <f>VLOOKUP($B206,'Form Responses 1'!$B$2:$S$771,7,FALSE)</f>
        <v>340</v>
      </c>
      <c r="K206" s="9">
        <f>VLOOKUP($B206,'Form Responses 1'!$B$2:$S$771,8,FALSE)</f>
        <v>286</v>
      </c>
      <c r="L206" s="10">
        <f>VLOOKUP($B206,'Form Responses 1'!$B$2:$S$771,9,FALSE)</f>
        <v>443</v>
      </c>
      <c r="M206" s="10">
        <f>VLOOKUP($B206,'Form Responses 1'!$B$2:$S$771,10,FALSE)</f>
        <v>67</v>
      </c>
      <c r="N206" s="10">
        <f>VLOOKUP($B206,'Form Responses 1'!$B$2:$S$771,11,FALSE)</f>
        <v>306</v>
      </c>
      <c r="O206" s="10">
        <f>VLOOKUP($B206,'Form Responses 1'!$B$2:$S$771,12,FALSE)</f>
        <v>70</v>
      </c>
      <c r="P206" s="11">
        <f>VLOOKUP($B206,'Form Responses 1'!$B$2:$S$771,13,FALSE)</f>
        <v>183</v>
      </c>
      <c r="Q206" s="11">
        <f>VLOOKUP($B206,'Form Responses 1'!$B$2:$S$771,14,FALSE)</f>
        <v>39</v>
      </c>
      <c r="R206" s="11">
        <f>VLOOKUP($B206,'Form Responses 1'!$B$2:$S$771,15,FALSE)</f>
        <v>114</v>
      </c>
      <c r="S206" s="11">
        <f>VLOOKUP($B206,'Form Responses 1'!$B$2:$S$771,16,FALSE)</f>
        <v>30</v>
      </c>
      <c r="T206" s="1">
        <f>VLOOKUP($B206,'Form Responses 1'!$B$2:$S$771,17,FALSE)</f>
        <v>0</v>
      </c>
      <c r="U206" s="1">
        <f>VLOOKUP($B206,'Form Responses 1'!$B$2:$S$771,18,FALSE)</f>
        <v>0</v>
      </c>
      <c r="V206" s="1">
        <f>VLOOKUP($B206,'Form Responses 1'!$B$2:$U$771,19,FALSE)</f>
        <v>105</v>
      </c>
      <c r="W206" s="1">
        <f>VLOOKUP($B206,'Form Responses 1'!$B$2:$U$771,20,FALSE)</f>
        <v>105</v>
      </c>
      <c r="X206" s="16">
        <f>COUNTIF('Form Responses 1'!$B$2:$B$763,$B206)</f>
        <v>1</v>
      </c>
      <c r="Y206" s="16" t="str">
        <f t="shared" si="0"/>
        <v>SAMA</v>
      </c>
      <c r="Z206" s="16" t="str">
        <f t="shared" si="1"/>
        <v>SAMA</v>
      </c>
      <c r="AA206" s="16" t="str">
        <f t="shared" si="2"/>
        <v>SAMA</v>
      </c>
    </row>
    <row r="207" spans="1:27" ht="15" x14ac:dyDescent="0.25">
      <c r="A207" s="13" t="s">
        <v>211</v>
      </c>
      <c r="B207" s="14">
        <v>69979948</v>
      </c>
      <c r="C207" s="13" t="s">
        <v>22</v>
      </c>
      <c r="D207" s="13" t="s">
        <v>495</v>
      </c>
      <c r="E207" s="13" t="s">
        <v>433</v>
      </c>
      <c r="F207" s="13" t="s">
        <v>428</v>
      </c>
      <c r="G207" s="15">
        <v>60</v>
      </c>
      <c r="I207" s="9">
        <f>VLOOKUP($B207,'Form Responses 1'!$B$2:$S$771,6,FALSE)</f>
        <v>60</v>
      </c>
      <c r="J207" s="9">
        <f>VLOOKUP($B207,'Form Responses 1'!$B$2:$S$771,7,FALSE)</f>
        <v>30</v>
      </c>
      <c r="K207" s="9">
        <f>VLOOKUP($B207,'Form Responses 1'!$B$2:$S$771,8,FALSE)</f>
        <v>30</v>
      </c>
      <c r="L207" s="10">
        <f>VLOOKUP($B207,'Form Responses 1'!$B$2:$S$771,9,FALSE)</f>
        <v>32</v>
      </c>
      <c r="M207" s="10">
        <f>VLOOKUP($B207,'Form Responses 1'!$B$2:$S$771,10,FALSE)</f>
        <v>0</v>
      </c>
      <c r="N207" s="10">
        <f>VLOOKUP($B207,'Form Responses 1'!$B$2:$S$771,11,FALSE)</f>
        <v>16</v>
      </c>
      <c r="O207" s="10">
        <f>VLOOKUP($B207,'Form Responses 1'!$B$2:$S$771,12,FALSE)</f>
        <v>16</v>
      </c>
      <c r="P207" s="11">
        <f>VLOOKUP($B207,'Form Responses 1'!$B$2:$S$771,13,FALSE)</f>
        <v>28</v>
      </c>
      <c r="Q207" s="11">
        <f>VLOOKUP($B207,'Form Responses 1'!$B$2:$S$771,14,FALSE)</f>
        <v>0</v>
      </c>
      <c r="R207" s="11">
        <f>VLOOKUP($B207,'Form Responses 1'!$B$2:$S$771,15,FALSE)</f>
        <v>14</v>
      </c>
      <c r="S207" s="11">
        <f>VLOOKUP($B207,'Form Responses 1'!$B$2:$S$771,16,FALSE)</f>
        <v>14</v>
      </c>
      <c r="T207" s="1">
        <f>VLOOKUP($B207,'Form Responses 1'!$B$2:$S$771,17,FALSE)</f>
        <v>0</v>
      </c>
      <c r="U207" s="1">
        <f>VLOOKUP($B207,'Form Responses 1'!$B$2:$S$771,18,FALSE)</f>
        <v>0</v>
      </c>
      <c r="V207" s="1">
        <f>VLOOKUP($B207,'Form Responses 1'!$B$2:$U$771,19,FALSE)</f>
        <v>13</v>
      </c>
      <c r="W207" s="1">
        <f>VLOOKUP($B207,'Form Responses 1'!$B$2:$U$771,20,FALSE)</f>
        <v>10</v>
      </c>
      <c r="X207" s="16">
        <f>COUNTIF('Form Responses 1'!$B$2:$B$763,$B207)</f>
        <v>1</v>
      </c>
      <c r="Y207" s="16" t="str">
        <f t="shared" si="0"/>
        <v>SAMA</v>
      </c>
      <c r="Z207" s="16" t="str">
        <f t="shared" si="1"/>
        <v>SAMA</v>
      </c>
      <c r="AA207" s="16" t="str">
        <f t="shared" si="2"/>
        <v>SAMA</v>
      </c>
    </row>
    <row r="208" spans="1:27" ht="15" x14ac:dyDescent="0.25">
      <c r="A208" s="13" t="s">
        <v>71</v>
      </c>
      <c r="B208" s="14">
        <v>20533866</v>
      </c>
      <c r="C208" s="13" t="s">
        <v>22</v>
      </c>
      <c r="D208" s="13" t="s">
        <v>495</v>
      </c>
      <c r="E208" s="13" t="s">
        <v>479</v>
      </c>
      <c r="F208" s="13" t="s">
        <v>416</v>
      </c>
      <c r="G208" s="15">
        <v>33</v>
      </c>
      <c r="I208" s="9">
        <f>VLOOKUP($B208,'Form Responses 1'!$B$2:$S$771,6,FALSE)</f>
        <v>34</v>
      </c>
      <c r="J208" s="9">
        <f>VLOOKUP($B208,'Form Responses 1'!$B$2:$S$771,7,FALSE)</f>
        <v>13</v>
      </c>
      <c r="K208" s="9">
        <f>VLOOKUP($B208,'Form Responses 1'!$B$2:$S$771,8,FALSE)</f>
        <v>21</v>
      </c>
      <c r="L208" s="10">
        <f>VLOOKUP($B208,'Form Responses 1'!$B$2:$S$771,9,FALSE)</f>
        <v>31</v>
      </c>
      <c r="M208" s="10">
        <f>VLOOKUP($B208,'Form Responses 1'!$B$2:$S$771,10,FALSE)</f>
        <v>0</v>
      </c>
      <c r="N208" s="10">
        <f>VLOOKUP($B208,'Form Responses 1'!$B$2:$S$771,11,FALSE)</f>
        <v>28</v>
      </c>
      <c r="O208" s="10">
        <f>VLOOKUP($B208,'Form Responses 1'!$B$2:$S$771,12,FALSE)</f>
        <v>3</v>
      </c>
      <c r="P208" s="11">
        <f>VLOOKUP($B208,'Form Responses 1'!$B$2:$S$771,13,FALSE)</f>
        <v>3</v>
      </c>
      <c r="Q208" s="11">
        <f>VLOOKUP($B208,'Form Responses 1'!$B$2:$S$771,14,FALSE)</f>
        <v>0</v>
      </c>
      <c r="R208" s="11">
        <f>VLOOKUP($B208,'Form Responses 1'!$B$2:$S$771,15,FALSE)</f>
        <v>3</v>
      </c>
      <c r="S208" s="11">
        <f>VLOOKUP($B208,'Form Responses 1'!$B$2:$S$771,16,FALSE)</f>
        <v>0</v>
      </c>
      <c r="T208" s="1">
        <f>VLOOKUP($B208,'Form Responses 1'!$B$2:$S$771,17,FALSE)</f>
        <v>0</v>
      </c>
      <c r="U208" s="1">
        <f>VLOOKUP($B208,'Form Responses 1'!$B$2:$S$771,18,FALSE)</f>
        <v>0</v>
      </c>
      <c r="V208" s="1">
        <f>VLOOKUP($B208,'Form Responses 1'!$B$2:$U$771,19,FALSE)</f>
        <v>3</v>
      </c>
      <c r="W208" s="1">
        <f>VLOOKUP($B208,'Form Responses 1'!$B$2:$U$771,20,FALSE)</f>
        <v>3</v>
      </c>
      <c r="X208" s="16">
        <f>COUNTIF('Form Responses 1'!$B$2:$B$763,$B208)</f>
        <v>1</v>
      </c>
      <c r="Y208" s="16" t="str">
        <f t="shared" si="0"/>
        <v>SAMA</v>
      </c>
      <c r="Z208" s="16" t="str">
        <f t="shared" si="1"/>
        <v>SAMA</v>
      </c>
      <c r="AA208" s="16" t="str">
        <f t="shared" si="2"/>
        <v>SAMA</v>
      </c>
    </row>
    <row r="209" spans="1:27" ht="15" x14ac:dyDescent="0.25">
      <c r="A209" s="13" t="s">
        <v>25</v>
      </c>
      <c r="B209" s="14">
        <v>20533931</v>
      </c>
      <c r="C209" s="13" t="s">
        <v>22</v>
      </c>
      <c r="D209" s="13" t="s">
        <v>495</v>
      </c>
      <c r="E209" s="13" t="s">
        <v>433</v>
      </c>
      <c r="F209" s="13" t="s">
        <v>428</v>
      </c>
      <c r="G209" s="15">
        <v>771</v>
      </c>
      <c r="I209" s="9">
        <f>VLOOKUP($B209,'Form Responses 1'!$B$2:$S$771,6,FALSE)</f>
        <v>769</v>
      </c>
      <c r="J209" s="9">
        <f>VLOOKUP($B209,'Form Responses 1'!$B$2:$S$771,7,FALSE)</f>
        <v>402</v>
      </c>
      <c r="K209" s="9">
        <f>VLOOKUP($B209,'Form Responses 1'!$B$2:$S$771,8,FALSE)</f>
        <v>367</v>
      </c>
      <c r="L209" s="10">
        <f>VLOOKUP($B209,'Form Responses 1'!$B$2:$S$771,9,FALSE)</f>
        <v>693</v>
      </c>
      <c r="M209" s="10">
        <f>VLOOKUP($B209,'Form Responses 1'!$B$2:$S$771,10,FALSE)</f>
        <v>0</v>
      </c>
      <c r="N209" s="10">
        <f>VLOOKUP($B209,'Form Responses 1'!$B$2:$S$771,11,FALSE)</f>
        <v>693</v>
      </c>
      <c r="O209" s="10">
        <f>VLOOKUP($B209,'Form Responses 1'!$B$2:$S$771,12,FALSE)</f>
        <v>0</v>
      </c>
      <c r="P209" s="11">
        <f>VLOOKUP($B209,'Form Responses 1'!$B$2:$S$771,13,FALSE)</f>
        <v>76</v>
      </c>
      <c r="Q209" s="11">
        <f>VLOOKUP($B209,'Form Responses 1'!$B$2:$S$771,14,FALSE)</f>
        <v>0</v>
      </c>
      <c r="R209" s="11">
        <f>VLOOKUP($B209,'Form Responses 1'!$B$2:$S$771,15,FALSE)</f>
        <v>76</v>
      </c>
      <c r="S209" s="11">
        <f>VLOOKUP($B209,'Form Responses 1'!$B$2:$S$771,16,FALSE)</f>
        <v>0</v>
      </c>
      <c r="T209" s="1">
        <f>VLOOKUP($B209,'Form Responses 1'!$B$2:$S$771,17,FALSE)</f>
        <v>0</v>
      </c>
      <c r="U209" s="1">
        <f>VLOOKUP($B209,'Form Responses 1'!$B$2:$S$771,18,FALSE)</f>
        <v>0</v>
      </c>
      <c r="V209" s="1">
        <f>VLOOKUP($B209,'Form Responses 1'!$B$2:$U$771,19,FALSE)</f>
        <v>135</v>
      </c>
      <c r="W209" s="1">
        <f>VLOOKUP($B209,'Form Responses 1'!$B$2:$U$771,20,FALSE)</f>
        <v>135</v>
      </c>
      <c r="X209" s="16">
        <f>COUNTIF('Form Responses 1'!$B$2:$B$763,$B209)</f>
        <v>1</v>
      </c>
      <c r="Y209" s="16" t="str">
        <f t="shared" si="0"/>
        <v>SAMA</v>
      </c>
      <c r="Z209" s="16" t="str">
        <f t="shared" si="1"/>
        <v>SAMA</v>
      </c>
      <c r="AA209" s="16" t="str">
        <f t="shared" si="2"/>
        <v>SAMA</v>
      </c>
    </row>
    <row r="210" spans="1:27" ht="15" x14ac:dyDescent="0.25">
      <c r="A210" s="13" t="s">
        <v>499</v>
      </c>
      <c r="B210" s="14">
        <v>70012589</v>
      </c>
      <c r="C210" s="13" t="s">
        <v>22</v>
      </c>
      <c r="D210" s="13" t="s">
        <v>495</v>
      </c>
      <c r="E210" s="13" t="s">
        <v>419</v>
      </c>
      <c r="F210" s="13" t="s">
        <v>404</v>
      </c>
      <c r="G210" s="15">
        <v>38</v>
      </c>
      <c r="I210" s="9">
        <f>VLOOKUP($B210,'Form Responses 1'!$B$2:$S$771,6,FALSE)</f>
        <v>170</v>
      </c>
      <c r="J210" s="9">
        <f>VLOOKUP($B210,'Form Responses 1'!$B$2:$S$771,7,FALSE)</f>
        <v>100</v>
      </c>
      <c r="K210" s="9">
        <f>VLOOKUP($B210,'Form Responses 1'!$B$2:$S$771,8,FALSE)</f>
        <v>70</v>
      </c>
      <c r="L210" s="10">
        <f>VLOOKUP($B210,'Form Responses 1'!$B$2:$S$771,9,FALSE)</f>
        <v>106</v>
      </c>
      <c r="M210" s="10">
        <f>VLOOKUP($B210,'Form Responses 1'!$B$2:$S$771,10,FALSE)</f>
        <v>9</v>
      </c>
      <c r="N210" s="10">
        <f>VLOOKUP($B210,'Form Responses 1'!$B$2:$S$771,11,FALSE)</f>
        <v>97</v>
      </c>
      <c r="O210" s="10">
        <f>VLOOKUP($B210,'Form Responses 1'!$B$2:$S$771,12,FALSE)</f>
        <v>0</v>
      </c>
      <c r="P210" s="11">
        <f>VLOOKUP($B210,'Form Responses 1'!$B$2:$S$771,13,FALSE)</f>
        <v>64</v>
      </c>
      <c r="Q210" s="11">
        <f>VLOOKUP($B210,'Form Responses 1'!$B$2:$S$771,14,FALSE)</f>
        <v>4</v>
      </c>
      <c r="R210" s="11">
        <f>VLOOKUP($B210,'Form Responses 1'!$B$2:$S$771,15,FALSE)</f>
        <v>60</v>
      </c>
      <c r="S210" s="11">
        <f>VLOOKUP($B210,'Form Responses 1'!$B$2:$S$771,16,FALSE)</f>
        <v>0</v>
      </c>
      <c r="T210" s="1">
        <f>VLOOKUP($B210,'Form Responses 1'!$B$2:$S$771,17,FALSE)</f>
        <v>0</v>
      </c>
      <c r="U210" s="1">
        <f>VLOOKUP($B210,'Form Responses 1'!$B$2:$S$771,18,FALSE)</f>
        <v>0</v>
      </c>
      <c r="V210" s="1">
        <f>VLOOKUP($B210,'Form Responses 1'!$B$2:$U$771,19,FALSE)</f>
        <v>42</v>
      </c>
      <c r="W210" s="1">
        <f>VLOOKUP($B210,'Form Responses 1'!$B$2:$U$771,20,FALSE)</f>
        <v>42</v>
      </c>
      <c r="X210" s="16">
        <f>COUNTIF('Form Responses 1'!$B$2:$B$763,$B210)</f>
        <v>1</v>
      </c>
      <c r="Y210" s="16" t="str">
        <f t="shared" si="0"/>
        <v>SAMA</v>
      </c>
      <c r="Z210" s="16" t="str">
        <f t="shared" si="1"/>
        <v>SAMA</v>
      </c>
      <c r="AA210" s="16" t="str">
        <f t="shared" si="2"/>
        <v>SAMA</v>
      </c>
    </row>
    <row r="211" spans="1:27" ht="15" x14ac:dyDescent="0.25">
      <c r="A211" s="13" t="s">
        <v>310</v>
      </c>
      <c r="B211" s="14">
        <v>20533901</v>
      </c>
      <c r="C211" s="13" t="s">
        <v>22</v>
      </c>
      <c r="D211" s="13" t="s">
        <v>495</v>
      </c>
      <c r="E211" s="13" t="s">
        <v>431</v>
      </c>
      <c r="F211" s="13" t="s">
        <v>407</v>
      </c>
      <c r="G211" s="15">
        <v>124</v>
      </c>
      <c r="I211" s="9">
        <f>VLOOKUP($B211,'Form Responses 1'!$B$2:$S$771,6,FALSE)</f>
        <v>124</v>
      </c>
      <c r="J211" s="9">
        <f>VLOOKUP($B211,'Form Responses 1'!$B$2:$S$771,7,FALSE)</f>
        <v>66</v>
      </c>
      <c r="K211" s="9">
        <f>VLOOKUP($B211,'Form Responses 1'!$B$2:$S$771,8,FALSE)</f>
        <v>58</v>
      </c>
      <c r="L211" s="10">
        <f>VLOOKUP($B211,'Form Responses 1'!$B$2:$S$771,9,FALSE)</f>
        <v>98</v>
      </c>
      <c r="M211" s="10">
        <f>VLOOKUP($B211,'Form Responses 1'!$B$2:$S$771,10,FALSE)</f>
        <v>2</v>
      </c>
      <c r="N211" s="10">
        <f>VLOOKUP($B211,'Form Responses 1'!$B$2:$S$771,11,FALSE)</f>
        <v>93</v>
      </c>
      <c r="O211" s="10">
        <f>VLOOKUP($B211,'Form Responses 1'!$B$2:$S$771,12,FALSE)</f>
        <v>3</v>
      </c>
      <c r="P211" s="11">
        <f>VLOOKUP($B211,'Form Responses 1'!$B$2:$S$771,13,FALSE)</f>
        <v>26</v>
      </c>
      <c r="Q211" s="11">
        <f>VLOOKUP($B211,'Form Responses 1'!$B$2:$S$771,14,FALSE)</f>
        <v>1</v>
      </c>
      <c r="R211" s="11">
        <f>VLOOKUP($B211,'Form Responses 1'!$B$2:$S$771,15,FALSE)</f>
        <v>25</v>
      </c>
      <c r="S211" s="11">
        <f>VLOOKUP($B211,'Form Responses 1'!$B$2:$S$771,16,FALSE)</f>
        <v>0</v>
      </c>
      <c r="T211" s="1">
        <f>VLOOKUP($B211,'Form Responses 1'!$B$2:$S$771,17,FALSE)</f>
        <v>1</v>
      </c>
      <c r="U211" s="1" t="str">
        <f>VLOOKUP($B211,'Form Responses 1'!$B$2:$S$771,18,FALSE)</f>
        <v>PINDAH KE PONDOK PESANTREN</v>
      </c>
      <c r="V211" s="1">
        <f>VLOOKUP($B211,'Form Responses 1'!$B$2:$U$771,19,FALSE)</f>
        <v>14</v>
      </c>
      <c r="W211" s="1">
        <f>VLOOKUP($B211,'Form Responses 1'!$B$2:$U$771,20,FALSE)</f>
        <v>8</v>
      </c>
      <c r="X211" s="16">
        <f>COUNTIF('Form Responses 1'!$B$2:$B$763,$B211)</f>
        <v>1</v>
      </c>
      <c r="Y211" s="16" t="str">
        <f t="shared" si="0"/>
        <v>SAMA</v>
      </c>
      <c r="Z211" s="16" t="str">
        <f t="shared" si="1"/>
        <v>SAMA</v>
      </c>
      <c r="AA211" s="16" t="str">
        <f t="shared" si="2"/>
        <v>SAMA</v>
      </c>
    </row>
    <row r="212" spans="1:27" ht="15" x14ac:dyDescent="0.25">
      <c r="A212" s="13" t="s">
        <v>381</v>
      </c>
      <c r="B212" s="14">
        <v>60726485</v>
      </c>
      <c r="C212" s="13" t="s">
        <v>22</v>
      </c>
      <c r="D212" s="13" t="s">
        <v>495</v>
      </c>
      <c r="E212" s="13" t="s">
        <v>436</v>
      </c>
      <c r="F212" s="13" t="s">
        <v>407</v>
      </c>
      <c r="G212" s="15">
        <v>307</v>
      </c>
      <c r="I212" s="9">
        <f>VLOOKUP($B212,'Form Responses 1'!$B$2:$S$771,6,FALSE)</f>
        <v>307</v>
      </c>
      <c r="J212" s="9">
        <f>VLOOKUP($B212,'Form Responses 1'!$B$2:$S$771,7,FALSE)</f>
        <v>150</v>
      </c>
      <c r="K212" s="9">
        <f>VLOOKUP($B212,'Form Responses 1'!$B$2:$S$771,8,FALSE)</f>
        <v>157</v>
      </c>
      <c r="L212" s="10">
        <f>VLOOKUP($B212,'Form Responses 1'!$B$2:$S$771,9,FALSE)</f>
        <v>218</v>
      </c>
      <c r="M212" s="10">
        <f>VLOOKUP($B212,'Form Responses 1'!$B$2:$S$771,10,FALSE)</f>
        <v>0</v>
      </c>
      <c r="N212" s="10">
        <f>VLOOKUP($B212,'Form Responses 1'!$B$2:$S$771,11,FALSE)</f>
        <v>218</v>
      </c>
      <c r="O212" s="10">
        <f>VLOOKUP($B212,'Form Responses 1'!$B$2:$S$771,12,FALSE)</f>
        <v>0</v>
      </c>
      <c r="P212" s="11">
        <f>VLOOKUP($B212,'Form Responses 1'!$B$2:$S$771,13,FALSE)</f>
        <v>89</v>
      </c>
      <c r="Q212" s="11">
        <f>VLOOKUP($B212,'Form Responses 1'!$B$2:$S$771,14,FALSE)</f>
        <v>0</v>
      </c>
      <c r="R212" s="11">
        <f>VLOOKUP($B212,'Form Responses 1'!$B$2:$S$771,15,FALSE)</f>
        <v>89</v>
      </c>
      <c r="S212" s="11">
        <f>VLOOKUP($B212,'Form Responses 1'!$B$2:$S$771,16,FALSE)</f>
        <v>0</v>
      </c>
      <c r="T212" s="1">
        <f>VLOOKUP($B212,'Form Responses 1'!$B$2:$S$771,17,FALSE)</f>
        <v>0</v>
      </c>
      <c r="U212" s="1">
        <f>VLOOKUP($B212,'Form Responses 1'!$B$2:$S$771,18,FALSE)</f>
        <v>0</v>
      </c>
      <c r="V212" s="1">
        <f>VLOOKUP($B212,'Form Responses 1'!$B$2:$U$771,19,FALSE)</f>
        <v>48</v>
      </c>
      <c r="W212" s="1">
        <f>VLOOKUP($B212,'Form Responses 1'!$B$2:$U$771,20,FALSE)</f>
        <v>48</v>
      </c>
      <c r="X212" s="16">
        <f>COUNTIF('Form Responses 1'!$B$2:$B$763,$B212)</f>
        <v>1</v>
      </c>
      <c r="Y212" s="16" t="str">
        <f t="shared" si="0"/>
        <v>SAMA</v>
      </c>
      <c r="Z212" s="16" t="str">
        <f t="shared" si="1"/>
        <v>SAMA</v>
      </c>
      <c r="AA212" s="16" t="str">
        <f t="shared" si="2"/>
        <v>SAMA</v>
      </c>
    </row>
    <row r="213" spans="1:27" ht="15" x14ac:dyDescent="0.25">
      <c r="A213" s="13" t="s">
        <v>215</v>
      </c>
      <c r="B213" s="14">
        <v>20583973</v>
      </c>
      <c r="C213" s="13" t="s">
        <v>22</v>
      </c>
      <c r="D213" s="13" t="s">
        <v>495</v>
      </c>
      <c r="E213" s="13" t="s">
        <v>416</v>
      </c>
      <c r="F213" s="13" t="s">
        <v>416</v>
      </c>
      <c r="G213" s="15">
        <v>45</v>
      </c>
      <c r="I213" s="9">
        <f>VLOOKUP($B213,'Form Responses 1'!$B$2:$S$771,6,FALSE)</f>
        <v>43</v>
      </c>
      <c r="J213" s="9">
        <f>VLOOKUP($B213,'Form Responses 1'!$B$2:$S$771,7,FALSE)</f>
        <v>23</v>
      </c>
      <c r="K213" s="9">
        <f>VLOOKUP($B213,'Form Responses 1'!$B$2:$S$771,8,FALSE)</f>
        <v>20</v>
      </c>
      <c r="L213" s="10">
        <f>VLOOKUP($B213,'Form Responses 1'!$B$2:$S$771,9,FALSE)</f>
        <v>41</v>
      </c>
      <c r="M213" s="10">
        <f>VLOOKUP($B213,'Form Responses 1'!$B$2:$S$771,10,FALSE)</f>
        <v>5</v>
      </c>
      <c r="N213" s="10">
        <f>VLOOKUP($B213,'Form Responses 1'!$B$2:$S$771,11,FALSE)</f>
        <v>36</v>
      </c>
      <c r="O213" s="10">
        <f>VLOOKUP($B213,'Form Responses 1'!$B$2:$S$771,12,FALSE)</f>
        <v>0</v>
      </c>
      <c r="P213" s="11">
        <f>VLOOKUP($B213,'Form Responses 1'!$B$2:$S$771,13,FALSE)</f>
        <v>2</v>
      </c>
      <c r="Q213" s="11">
        <f>VLOOKUP($B213,'Form Responses 1'!$B$2:$S$771,14,FALSE)</f>
        <v>1</v>
      </c>
      <c r="R213" s="11">
        <f>VLOOKUP($B213,'Form Responses 1'!$B$2:$S$771,15,FALSE)</f>
        <v>1</v>
      </c>
      <c r="S213" s="11">
        <f>VLOOKUP($B213,'Form Responses 1'!$B$2:$S$771,16,FALSE)</f>
        <v>0</v>
      </c>
      <c r="T213" s="1">
        <f>VLOOKUP($B213,'Form Responses 1'!$B$2:$S$771,17,FALSE)</f>
        <v>0</v>
      </c>
      <c r="U213" s="1" t="str">
        <f>VLOOKUP($B213,'Form Responses 1'!$B$2:$S$771,18,FALSE)</f>
        <v>Tidak Ada</v>
      </c>
      <c r="V213" s="1">
        <f>VLOOKUP($B213,'Form Responses 1'!$B$2:$U$771,19,FALSE)</f>
        <v>13</v>
      </c>
      <c r="W213" s="1">
        <f>VLOOKUP($B213,'Form Responses 1'!$B$2:$U$771,20,FALSE)</f>
        <v>13</v>
      </c>
      <c r="X213" s="16">
        <f>COUNTIF('Form Responses 1'!$B$2:$B$763,$B213)</f>
        <v>1</v>
      </c>
      <c r="Y213" s="16" t="str">
        <f t="shared" si="0"/>
        <v>SAMA</v>
      </c>
      <c r="Z213" s="16" t="str">
        <f t="shared" si="1"/>
        <v>SAMA</v>
      </c>
      <c r="AA213" s="16" t="str">
        <f t="shared" si="2"/>
        <v>SAMA</v>
      </c>
    </row>
    <row r="214" spans="1:27" ht="15" x14ac:dyDescent="0.25">
      <c r="A214" s="13" t="s">
        <v>500</v>
      </c>
      <c r="B214" s="14">
        <v>20554959</v>
      </c>
      <c r="C214" s="13" t="s">
        <v>22</v>
      </c>
      <c r="D214" s="13" t="s">
        <v>495</v>
      </c>
      <c r="E214" s="13" t="s">
        <v>480</v>
      </c>
      <c r="F214" s="13" t="s">
        <v>404</v>
      </c>
      <c r="G214" s="15">
        <v>351</v>
      </c>
      <c r="I214" s="9">
        <f>VLOOKUP($B214,'Form Responses 1'!$B$2:$S$771,6,FALSE)</f>
        <v>351</v>
      </c>
      <c r="J214" s="9">
        <f>VLOOKUP($B214,'Form Responses 1'!$B$2:$S$771,7,FALSE)</f>
        <v>176</v>
      </c>
      <c r="K214" s="9">
        <f>VLOOKUP($B214,'Form Responses 1'!$B$2:$S$771,8,FALSE)</f>
        <v>175</v>
      </c>
      <c r="L214" s="10">
        <f>VLOOKUP($B214,'Form Responses 1'!$B$2:$S$771,9,FALSE)</f>
        <v>200</v>
      </c>
      <c r="M214" s="10">
        <f>VLOOKUP($B214,'Form Responses 1'!$B$2:$S$771,10,FALSE)</f>
        <v>37</v>
      </c>
      <c r="N214" s="10">
        <f>VLOOKUP($B214,'Form Responses 1'!$B$2:$S$771,11,FALSE)</f>
        <v>150</v>
      </c>
      <c r="O214" s="10">
        <f>VLOOKUP($B214,'Form Responses 1'!$B$2:$S$771,12,FALSE)</f>
        <v>13</v>
      </c>
      <c r="P214" s="11">
        <f>VLOOKUP($B214,'Form Responses 1'!$B$2:$S$771,13,FALSE)</f>
        <v>151</v>
      </c>
      <c r="Q214" s="11">
        <f>VLOOKUP($B214,'Form Responses 1'!$B$2:$S$771,14,FALSE)</f>
        <v>30</v>
      </c>
      <c r="R214" s="11">
        <f>VLOOKUP($B214,'Form Responses 1'!$B$2:$S$771,15,FALSE)</f>
        <v>100</v>
      </c>
      <c r="S214" s="11">
        <f>VLOOKUP($B214,'Form Responses 1'!$B$2:$S$771,16,FALSE)</f>
        <v>21</v>
      </c>
      <c r="T214" s="1">
        <f>VLOOKUP($B214,'Form Responses 1'!$B$2:$S$771,17,FALSE)</f>
        <v>0</v>
      </c>
      <c r="U214" s="1">
        <f>VLOOKUP($B214,'Form Responses 1'!$B$2:$S$771,18,FALSE)</f>
        <v>0</v>
      </c>
      <c r="V214" s="1">
        <f>VLOOKUP($B214,'Form Responses 1'!$B$2:$U$771,19,FALSE)</f>
        <v>67</v>
      </c>
      <c r="W214" s="1">
        <f>VLOOKUP($B214,'Form Responses 1'!$B$2:$U$771,20,FALSE)</f>
        <v>67</v>
      </c>
      <c r="X214" s="16">
        <f>COUNTIF('Form Responses 1'!$B$2:$B$763,$B214)</f>
        <v>1</v>
      </c>
      <c r="Y214" s="16" t="str">
        <f t="shared" si="0"/>
        <v>SAMA</v>
      </c>
      <c r="Z214" s="16" t="str">
        <f t="shared" si="1"/>
        <v>SAMA</v>
      </c>
      <c r="AA214" s="16" t="str">
        <f t="shared" si="2"/>
        <v>SAMA</v>
      </c>
    </row>
    <row r="215" spans="1:27" ht="15" x14ac:dyDescent="0.25">
      <c r="A215" s="13" t="s">
        <v>245</v>
      </c>
      <c r="B215" s="14">
        <v>69965267</v>
      </c>
      <c r="C215" s="13" t="s">
        <v>22</v>
      </c>
      <c r="D215" s="13" t="s">
        <v>495</v>
      </c>
      <c r="E215" s="13" t="s">
        <v>452</v>
      </c>
      <c r="F215" s="13" t="s">
        <v>404</v>
      </c>
      <c r="G215" s="15">
        <v>334</v>
      </c>
      <c r="I215" s="9">
        <f>VLOOKUP($B215,'Form Responses 1'!$B$2:$S$771,6,FALSE)</f>
        <v>334</v>
      </c>
      <c r="J215" s="9">
        <f>VLOOKUP($B215,'Form Responses 1'!$B$2:$S$771,7,FALSE)</f>
        <v>177</v>
      </c>
      <c r="K215" s="9">
        <f>VLOOKUP($B215,'Form Responses 1'!$B$2:$S$771,8,FALSE)</f>
        <v>157</v>
      </c>
      <c r="L215" s="10">
        <f>VLOOKUP($B215,'Form Responses 1'!$B$2:$S$771,9,FALSE)</f>
        <v>190</v>
      </c>
      <c r="M215" s="10">
        <f>VLOOKUP($B215,'Form Responses 1'!$B$2:$S$771,10,FALSE)</f>
        <v>11</v>
      </c>
      <c r="N215" s="10">
        <f>VLOOKUP($B215,'Form Responses 1'!$B$2:$S$771,11,FALSE)</f>
        <v>173</v>
      </c>
      <c r="O215" s="10">
        <f>VLOOKUP($B215,'Form Responses 1'!$B$2:$S$771,12,FALSE)</f>
        <v>6</v>
      </c>
      <c r="P215" s="11">
        <f>VLOOKUP($B215,'Form Responses 1'!$B$2:$S$771,13,FALSE)</f>
        <v>144</v>
      </c>
      <c r="Q215" s="11">
        <f>VLOOKUP($B215,'Form Responses 1'!$B$2:$S$771,14,FALSE)</f>
        <v>1</v>
      </c>
      <c r="R215" s="11">
        <f>VLOOKUP($B215,'Form Responses 1'!$B$2:$S$771,15,FALSE)</f>
        <v>138</v>
      </c>
      <c r="S215" s="11">
        <f>VLOOKUP($B215,'Form Responses 1'!$B$2:$S$771,16,FALSE)</f>
        <v>5</v>
      </c>
      <c r="T215" s="1">
        <f>VLOOKUP($B215,'Form Responses 1'!$B$2:$S$771,17,FALSE)</f>
        <v>0</v>
      </c>
      <c r="U215" s="1">
        <f>VLOOKUP($B215,'Form Responses 1'!$B$2:$S$771,18,FALSE)</f>
        <v>0</v>
      </c>
      <c r="V215" s="1">
        <f>VLOOKUP($B215,'Form Responses 1'!$B$2:$U$771,19,FALSE)</f>
        <v>52</v>
      </c>
      <c r="W215" s="1">
        <f>VLOOKUP($B215,'Form Responses 1'!$B$2:$U$771,20,FALSE)</f>
        <v>52</v>
      </c>
      <c r="X215" s="16">
        <f>COUNTIF('Form Responses 1'!$B$2:$B$763,$B215)</f>
        <v>1</v>
      </c>
      <c r="Y215" s="16" t="str">
        <f t="shared" si="0"/>
        <v>SAMA</v>
      </c>
      <c r="Z215" s="16" t="str">
        <f t="shared" si="1"/>
        <v>SAMA</v>
      </c>
      <c r="AA215" s="16" t="str">
        <f t="shared" si="2"/>
        <v>SAMA</v>
      </c>
    </row>
    <row r="216" spans="1:27" ht="15" x14ac:dyDescent="0.25">
      <c r="A216" s="13" t="s">
        <v>327</v>
      </c>
      <c r="B216" s="14">
        <v>20533867</v>
      </c>
      <c r="C216" s="13" t="s">
        <v>22</v>
      </c>
      <c r="D216" s="13" t="s">
        <v>495</v>
      </c>
      <c r="E216" s="13" t="s">
        <v>446</v>
      </c>
      <c r="F216" s="13" t="s">
        <v>416</v>
      </c>
      <c r="G216" s="15">
        <v>95</v>
      </c>
      <c r="I216" s="9">
        <f>VLOOKUP($B216,'Form Responses 1'!$B$2:$S$771,6,FALSE)</f>
        <v>99</v>
      </c>
      <c r="J216" s="9">
        <f>VLOOKUP($B216,'Form Responses 1'!$B$2:$S$771,7,FALSE)</f>
        <v>58</v>
      </c>
      <c r="K216" s="9">
        <f>VLOOKUP($B216,'Form Responses 1'!$B$2:$S$771,8,FALSE)</f>
        <v>41</v>
      </c>
      <c r="L216" s="10">
        <f>VLOOKUP($B216,'Form Responses 1'!$B$2:$S$771,9,FALSE)</f>
        <v>98</v>
      </c>
      <c r="M216" s="10">
        <f>VLOOKUP($B216,'Form Responses 1'!$B$2:$S$771,10,FALSE)</f>
        <v>2</v>
      </c>
      <c r="N216" s="10">
        <f>VLOOKUP($B216,'Form Responses 1'!$B$2:$S$771,11,FALSE)</f>
        <v>95</v>
      </c>
      <c r="O216" s="10">
        <f>VLOOKUP($B216,'Form Responses 1'!$B$2:$S$771,12,FALSE)</f>
        <v>1</v>
      </c>
      <c r="P216" s="11">
        <f>VLOOKUP($B216,'Form Responses 1'!$B$2:$S$771,13,FALSE)</f>
        <v>1</v>
      </c>
      <c r="Q216" s="11">
        <f>VLOOKUP($B216,'Form Responses 1'!$B$2:$S$771,14,FALSE)</f>
        <v>0</v>
      </c>
      <c r="R216" s="11">
        <f>VLOOKUP($B216,'Form Responses 1'!$B$2:$S$771,15,FALSE)</f>
        <v>1</v>
      </c>
      <c r="S216" s="11">
        <f>VLOOKUP($B216,'Form Responses 1'!$B$2:$S$771,16,FALSE)</f>
        <v>0</v>
      </c>
      <c r="T216" s="1">
        <f>VLOOKUP($B216,'Form Responses 1'!$B$2:$S$771,17,FALSE)</f>
        <v>0</v>
      </c>
      <c r="U216" s="1">
        <f>VLOOKUP($B216,'Form Responses 1'!$B$2:$S$771,18,FALSE)</f>
        <v>0</v>
      </c>
      <c r="V216" s="1">
        <f>VLOOKUP($B216,'Form Responses 1'!$B$2:$U$771,19,FALSE)</f>
        <v>14</v>
      </c>
      <c r="W216" s="1">
        <f>VLOOKUP($B216,'Form Responses 1'!$B$2:$U$771,20,FALSE)</f>
        <v>14</v>
      </c>
      <c r="X216" s="16">
        <f>COUNTIF('Form Responses 1'!$B$2:$B$763,$B216)</f>
        <v>1</v>
      </c>
      <c r="Y216" s="16" t="str">
        <f t="shared" si="0"/>
        <v>SAMA</v>
      </c>
      <c r="Z216" s="16" t="str">
        <f t="shared" si="1"/>
        <v>SAMA</v>
      </c>
      <c r="AA216" s="16" t="str">
        <f t="shared" si="2"/>
        <v>SAMA</v>
      </c>
    </row>
    <row r="217" spans="1:27" ht="15" x14ac:dyDescent="0.25">
      <c r="A217" s="13" t="s">
        <v>501</v>
      </c>
      <c r="B217" s="14">
        <v>20533868</v>
      </c>
      <c r="C217" s="13" t="s">
        <v>22</v>
      </c>
      <c r="D217" s="13" t="s">
        <v>495</v>
      </c>
      <c r="E217" s="13" t="s">
        <v>440</v>
      </c>
      <c r="F217" s="13" t="s">
        <v>416</v>
      </c>
      <c r="G217" s="15">
        <v>15</v>
      </c>
      <c r="I217" s="9">
        <f>VLOOKUP($B217,'Form Responses 1'!$B$2:$S$771,6,FALSE)</f>
        <v>20</v>
      </c>
      <c r="J217" s="9">
        <f>VLOOKUP($B217,'Form Responses 1'!$B$2:$S$771,7,FALSE)</f>
        <v>14</v>
      </c>
      <c r="K217" s="9">
        <f>VLOOKUP($B217,'Form Responses 1'!$B$2:$S$771,8,FALSE)</f>
        <v>6</v>
      </c>
      <c r="L217" s="10">
        <f>VLOOKUP($B217,'Form Responses 1'!$B$2:$S$771,9,FALSE)</f>
        <v>20</v>
      </c>
      <c r="M217" s="10">
        <f>VLOOKUP($B217,'Form Responses 1'!$B$2:$S$771,10,FALSE)</f>
        <v>4</v>
      </c>
      <c r="N217" s="10">
        <f>VLOOKUP($B217,'Form Responses 1'!$B$2:$S$771,11,FALSE)</f>
        <v>14</v>
      </c>
      <c r="O217" s="10">
        <f>VLOOKUP($B217,'Form Responses 1'!$B$2:$S$771,12,FALSE)</f>
        <v>2</v>
      </c>
      <c r="P217" s="11">
        <f>VLOOKUP($B217,'Form Responses 1'!$B$2:$S$771,13,FALSE)</f>
        <v>0</v>
      </c>
      <c r="Q217" s="11">
        <f>VLOOKUP($B217,'Form Responses 1'!$B$2:$S$771,14,FALSE)</f>
        <v>0</v>
      </c>
      <c r="R217" s="11">
        <f>VLOOKUP($B217,'Form Responses 1'!$B$2:$S$771,15,FALSE)</f>
        <v>0</v>
      </c>
      <c r="S217" s="11">
        <f>VLOOKUP($B217,'Form Responses 1'!$B$2:$S$771,16,FALSE)</f>
        <v>0</v>
      </c>
      <c r="T217" s="1">
        <f>VLOOKUP($B217,'Form Responses 1'!$B$2:$S$771,17,FALSE)</f>
        <v>0</v>
      </c>
      <c r="U217" s="1">
        <f>VLOOKUP($B217,'Form Responses 1'!$B$2:$S$771,18,FALSE)</f>
        <v>0</v>
      </c>
      <c r="V217" s="1">
        <f>VLOOKUP($B217,'Form Responses 1'!$B$2:$U$771,19,FALSE)</f>
        <v>2</v>
      </c>
      <c r="W217" s="1">
        <f>VLOOKUP($B217,'Form Responses 1'!$B$2:$U$771,20,FALSE)</f>
        <v>2</v>
      </c>
      <c r="X217" s="16">
        <f>COUNTIF('Form Responses 1'!$B$2:$B$763,$B217)</f>
        <v>1</v>
      </c>
      <c r="Y217" s="16" t="str">
        <f t="shared" si="0"/>
        <v>SAMA</v>
      </c>
      <c r="Z217" s="16" t="str">
        <f t="shared" si="1"/>
        <v>SAMA</v>
      </c>
      <c r="AA217" s="16" t="str">
        <f t="shared" si="2"/>
        <v>SAMA</v>
      </c>
    </row>
    <row r="218" spans="1:27" ht="15" x14ac:dyDescent="0.25">
      <c r="A218" s="13" t="s">
        <v>502</v>
      </c>
      <c r="B218" s="14">
        <v>20533897</v>
      </c>
      <c r="C218" s="13" t="s">
        <v>22</v>
      </c>
      <c r="D218" s="13" t="s">
        <v>495</v>
      </c>
      <c r="E218" s="13" t="s">
        <v>428</v>
      </c>
      <c r="F218" s="13" t="s">
        <v>428</v>
      </c>
      <c r="G218" s="15">
        <v>491</v>
      </c>
      <c r="I218" s="9">
        <f>VLOOKUP($B218,'Form Responses 1'!$B$2:$S$771,6,FALSE)</f>
        <v>491</v>
      </c>
      <c r="J218" s="9">
        <f>VLOOKUP($B218,'Form Responses 1'!$B$2:$S$771,7,FALSE)</f>
        <v>267</v>
      </c>
      <c r="K218" s="9">
        <f>VLOOKUP($B218,'Form Responses 1'!$B$2:$S$771,8,FALSE)</f>
        <v>224</v>
      </c>
      <c r="L218" s="10">
        <f>VLOOKUP($B218,'Form Responses 1'!$B$2:$S$771,9,FALSE)</f>
        <v>449</v>
      </c>
      <c r="M218" s="10">
        <f>VLOOKUP($B218,'Form Responses 1'!$B$2:$S$771,10,FALSE)</f>
        <v>29</v>
      </c>
      <c r="N218" s="10">
        <f>VLOOKUP($B218,'Form Responses 1'!$B$2:$S$771,11,FALSE)</f>
        <v>420</v>
      </c>
      <c r="O218" s="10">
        <f>VLOOKUP($B218,'Form Responses 1'!$B$2:$S$771,12,FALSE)</f>
        <v>0</v>
      </c>
      <c r="P218" s="11">
        <f>VLOOKUP($B218,'Form Responses 1'!$B$2:$S$771,13,FALSE)</f>
        <v>42</v>
      </c>
      <c r="Q218" s="11">
        <f>VLOOKUP($B218,'Form Responses 1'!$B$2:$S$771,14,FALSE)</f>
        <v>2</v>
      </c>
      <c r="R218" s="11">
        <f>VLOOKUP($B218,'Form Responses 1'!$B$2:$S$771,15,FALSE)</f>
        <v>40</v>
      </c>
      <c r="S218" s="11">
        <f>VLOOKUP($B218,'Form Responses 1'!$B$2:$S$771,16,FALSE)</f>
        <v>0</v>
      </c>
      <c r="T218" s="1">
        <f>VLOOKUP($B218,'Form Responses 1'!$B$2:$S$771,17,FALSE)</f>
        <v>0</v>
      </c>
      <c r="U218" s="1">
        <f>VLOOKUP($B218,'Form Responses 1'!$B$2:$S$771,18,FALSE)</f>
        <v>0</v>
      </c>
      <c r="V218" s="1">
        <f>VLOOKUP($B218,'Form Responses 1'!$B$2:$U$771,19,FALSE)</f>
        <v>84</v>
      </c>
      <c r="W218" s="1">
        <f>VLOOKUP($B218,'Form Responses 1'!$B$2:$U$771,20,FALSE)</f>
        <v>84</v>
      </c>
      <c r="X218" s="16">
        <f>COUNTIF('Form Responses 1'!$B$2:$B$763,$B218)</f>
        <v>1</v>
      </c>
      <c r="Y218" s="16" t="str">
        <f t="shared" si="0"/>
        <v>SAMA</v>
      </c>
      <c r="Z218" s="16" t="str">
        <f t="shared" si="1"/>
        <v>SAMA</v>
      </c>
      <c r="AA218" s="16" t="str">
        <f t="shared" si="2"/>
        <v>SAMA</v>
      </c>
    </row>
    <row r="219" spans="1:27" ht="15" x14ac:dyDescent="0.25">
      <c r="A219" s="13" t="s">
        <v>341</v>
      </c>
      <c r="B219" s="14">
        <v>20554935</v>
      </c>
      <c r="C219" s="13" t="s">
        <v>22</v>
      </c>
      <c r="D219" s="13" t="s">
        <v>495</v>
      </c>
      <c r="E219" s="13" t="s">
        <v>452</v>
      </c>
      <c r="F219" s="13" t="s">
        <v>404</v>
      </c>
      <c r="G219" s="15">
        <v>324</v>
      </c>
      <c r="I219" s="9">
        <f>VLOOKUP($B219,'Form Responses 1'!$B$2:$S$771,6,FALSE)</f>
        <v>323</v>
      </c>
      <c r="J219" s="9">
        <f>VLOOKUP($B219,'Form Responses 1'!$B$2:$S$771,7,FALSE)</f>
        <v>165</v>
      </c>
      <c r="K219" s="9">
        <f>VLOOKUP($B219,'Form Responses 1'!$B$2:$S$771,8,FALSE)</f>
        <v>158</v>
      </c>
      <c r="L219" s="10">
        <f>VLOOKUP($B219,'Form Responses 1'!$B$2:$S$771,9,FALSE)</f>
        <v>209</v>
      </c>
      <c r="M219" s="10">
        <f>VLOOKUP($B219,'Form Responses 1'!$B$2:$S$771,10,FALSE)</f>
        <v>5</v>
      </c>
      <c r="N219" s="10">
        <f>VLOOKUP($B219,'Form Responses 1'!$B$2:$S$771,11,FALSE)</f>
        <v>204</v>
      </c>
      <c r="O219" s="10">
        <f>VLOOKUP($B219,'Form Responses 1'!$B$2:$S$771,12,FALSE)</f>
        <v>0</v>
      </c>
      <c r="P219" s="11">
        <f>VLOOKUP($B219,'Form Responses 1'!$B$2:$S$771,13,FALSE)</f>
        <v>114</v>
      </c>
      <c r="Q219" s="11">
        <f>VLOOKUP($B219,'Form Responses 1'!$B$2:$S$771,14,FALSE)</f>
        <v>5</v>
      </c>
      <c r="R219" s="11">
        <f>VLOOKUP($B219,'Form Responses 1'!$B$2:$S$771,15,FALSE)</f>
        <v>108</v>
      </c>
      <c r="S219" s="11">
        <f>VLOOKUP($B219,'Form Responses 1'!$B$2:$S$771,16,FALSE)</f>
        <v>1</v>
      </c>
      <c r="T219" s="1">
        <f>VLOOKUP($B219,'Form Responses 1'!$B$2:$S$771,17,FALSE)</f>
        <v>0</v>
      </c>
      <c r="U219" s="1">
        <f>VLOOKUP($B219,'Form Responses 1'!$B$2:$S$771,18,FALSE)</f>
        <v>0</v>
      </c>
      <c r="V219" s="1">
        <f>VLOOKUP($B219,'Form Responses 1'!$B$2:$U$771,19,FALSE)</f>
        <v>55</v>
      </c>
      <c r="W219" s="1">
        <f>VLOOKUP($B219,'Form Responses 1'!$B$2:$U$771,20,FALSE)</f>
        <v>52</v>
      </c>
      <c r="X219" s="16">
        <f>COUNTIF('Form Responses 1'!$B$2:$B$763,$B219)</f>
        <v>1</v>
      </c>
      <c r="Y219" s="16" t="str">
        <f t="shared" si="0"/>
        <v>SAMA</v>
      </c>
      <c r="Z219" s="16" t="str">
        <f t="shared" si="1"/>
        <v>SAMA</v>
      </c>
      <c r="AA219" s="16" t="str">
        <f t="shared" si="2"/>
        <v>SAMA</v>
      </c>
    </row>
    <row r="220" spans="1:27" ht="15" x14ac:dyDescent="0.25">
      <c r="A220" s="13" t="s">
        <v>192</v>
      </c>
      <c r="B220" s="14">
        <v>20539432</v>
      </c>
      <c r="C220" s="13" t="s">
        <v>22</v>
      </c>
      <c r="D220" s="13" t="s">
        <v>495</v>
      </c>
      <c r="E220" s="13" t="s">
        <v>460</v>
      </c>
      <c r="F220" s="13" t="s">
        <v>404</v>
      </c>
      <c r="G220" s="15">
        <v>163</v>
      </c>
      <c r="I220" s="9">
        <f>VLOOKUP($B220,'Form Responses 1'!$B$2:$S$771,6,FALSE)</f>
        <v>163</v>
      </c>
      <c r="J220" s="9">
        <f>VLOOKUP($B220,'Form Responses 1'!$B$2:$S$771,7,FALSE)</f>
        <v>87</v>
      </c>
      <c r="K220" s="9">
        <f>VLOOKUP($B220,'Form Responses 1'!$B$2:$S$771,8,FALSE)</f>
        <v>76</v>
      </c>
      <c r="L220" s="10">
        <f>VLOOKUP($B220,'Form Responses 1'!$B$2:$S$771,9,FALSE)</f>
        <v>129</v>
      </c>
      <c r="M220" s="10">
        <f>VLOOKUP($B220,'Form Responses 1'!$B$2:$S$771,10,FALSE)</f>
        <v>7</v>
      </c>
      <c r="N220" s="10">
        <f>VLOOKUP($B220,'Form Responses 1'!$B$2:$S$771,11,FALSE)</f>
        <v>105</v>
      </c>
      <c r="O220" s="10">
        <f>VLOOKUP($B220,'Form Responses 1'!$B$2:$S$771,12,FALSE)</f>
        <v>17</v>
      </c>
      <c r="P220" s="11">
        <f>VLOOKUP($B220,'Form Responses 1'!$B$2:$S$771,13,FALSE)</f>
        <v>34</v>
      </c>
      <c r="Q220" s="11">
        <f>VLOOKUP($B220,'Form Responses 1'!$B$2:$S$771,14,FALSE)</f>
        <v>1</v>
      </c>
      <c r="R220" s="11">
        <f>VLOOKUP($B220,'Form Responses 1'!$B$2:$S$771,15,FALSE)</f>
        <v>25</v>
      </c>
      <c r="S220" s="11">
        <f>VLOOKUP($B220,'Form Responses 1'!$B$2:$S$771,16,FALSE)</f>
        <v>8</v>
      </c>
      <c r="T220" s="1">
        <f>VLOOKUP($B220,'Form Responses 1'!$B$2:$S$771,17,FALSE)</f>
        <v>1</v>
      </c>
      <c r="U220" s="1" t="str">
        <f>VLOOKUP($B220,'Form Responses 1'!$B$2:$S$771,18,FALSE)</f>
        <v>Dara azakira - meninggal</v>
      </c>
      <c r="V220" s="1">
        <f>VLOOKUP($B220,'Form Responses 1'!$B$2:$U$771,19,FALSE)</f>
        <v>31</v>
      </c>
      <c r="W220" s="1">
        <f>VLOOKUP($B220,'Form Responses 1'!$B$2:$U$771,20,FALSE)</f>
        <v>0</v>
      </c>
      <c r="X220" s="16">
        <f>COUNTIF('Form Responses 1'!$B$2:$B$763,$B220)</f>
        <v>1</v>
      </c>
      <c r="Y220" s="16" t="str">
        <f t="shared" si="0"/>
        <v>SAMA</v>
      </c>
      <c r="Z220" s="16" t="str">
        <f t="shared" si="1"/>
        <v>SAMA</v>
      </c>
      <c r="AA220" s="16" t="str">
        <f t="shared" si="2"/>
        <v>SAMA</v>
      </c>
    </row>
    <row r="221" spans="1:27" ht="15" x14ac:dyDescent="0.25">
      <c r="A221" s="13" t="s">
        <v>503</v>
      </c>
      <c r="B221" s="14">
        <v>20540207</v>
      </c>
      <c r="C221" s="13" t="s">
        <v>22</v>
      </c>
      <c r="D221" s="13" t="s">
        <v>495</v>
      </c>
      <c r="E221" s="13" t="s">
        <v>478</v>
      </c>
      <c r="F221" s="13" t="s">
        <v>402</v>
      </c>
      <c r="G221" s="15">
        <v>69</v>
      </c>
      <c r="I221" s="9">
        <f>VLOOKUP($B221,'Form Responses 1'!$B$2:$S$771,6,FALSE)</f>
        <v>68</v>
      </c>
      <c r="J221" s="9">
        <f>VLOOKUP($B221,'Form Responses 1'!$B$2:$S$771,7,FALSE)</f>
        <v>35</v>
      </c>
      <c r="K221" s="9">
        <f>VLOOKUP($B221,'Form Responses 1'!$B$2:$S$771,8,FALSE)</f>
        <v>33</v>
      </c>
      <c r="L221" s="10">
        <f>VLOOKUP($B221,'Form Responses 1'!$B$2:$S$771,9,FALSE)</f>
        <v>65</v>
      </c>
      <c r="M221" s="10">
        <f>VLOOKUP($B221,'Form Responses 1'!$B$2:$S$771,10,FALSE)</f>
        <v>2</v>
      </c>
      <c r="N221" s="10">
        <f>VLOOKUP($B221,'Form Responses 1'!$B$2:$S$771,11,FALSE)</f>
        <v>63</v>
      </c>
      <c r="O221" s="10">
        <f>VLOOKUP($B221,'Form Responses 1'!$B$2:$S$771,12,FALSE)</f>
        <v>0</v>
      </c>
      <c r="P221" s="11">
        <f>VLOOKUP($B221,'Form Responses 1'!$B$2:$S$771,13,FALSE)</f>
        <v>3</v>
      </c>
      <c r="Q221" s="11">
        <f>VLOOKUP($B221,'Form Responses 1'!$B$2:$S$771,14,FALSE)</f>
        <v>1</v>
      </c>
      <c r="R221" s="11">
        <f>VLOOKUP($B221,'Form Responses 1'!$B$2:$S$771,15,FALSE)</f>
        <v>2</v>
      </c>
      <c r="S221" s="11">
        <f>VLOOKUP($B221,'Form Responses 1'!$B$2:$S$771,16,FALSE)</f>
        <v>0</v>
      </c>
      <c r="T221" s="1">
        <f>VLOOKUP($B221,'Form Responses 1'!$B$2:$S$771,17,FALSE)</f>
        <v>0</v>
      </c>
      <c r="U221" s="1">
        <f>VLOOKUP($B221,'Form Responses 1'!$B$2:$S$771,18,FALSE)</f>
        <v>0</v>
      </c>
      <c r="V221" s="1">
        <f>VLOOKUP($B221,'Form Responses 1'!$B$2:$U$771,19,FALSE)</f>
        <v>4</v>
      </c>
      <c r="W221" s="1">
        <f>VLOOKUP($B221,'Form Responses 1'!$B$2:$U$771,20,FALSE)</f>
        <v>4</v>
      </c>
      <c r="X221" s="16">
        <f>COUNTIF('Form Responses 1'!$B$2:$B$763,$B221)</f>
        <v>1</v>
      </c>
      <c r="Y221" s="16" t="str">
        <f t="shared" si="0"/>
        <v>SAMA</v>
      </c>
      <c r="Z221" s="16" t="str">
        <f t="shared" si="1"/>
        <v>SAMA</v>
      </c>
      <c r="AA221" s="16" t="str">
        <f t="shared" si="2"/>
        <v>SAMA</v>
      </c>
    </row>
    <row r="222" spans="1:27" ht="15" x14ac:dyDescent="0.25">
      <c r="A222" s="13" t="s">
        <v>283</v>
      </c>
      <c r="B222" s="14">
        <v>20533865</v>
      </c>
      <c r="C222" s="13" t="s">
        <v>22</v>
      </c>
      <c r="D222" s="13" t="s">
        <v>495</v>
      </c>
      <c r="E222" s="13" t="s">
        <v>463</v>
      </c>
      <c r="F222" s="13" t="s">
        <v>407</v>
      </c>
      <c r="G222" s="15">
        <v>164</v>
      </c>
      <c r="I222" s="9">
        <f>VLOOKUP($B222,'Form Responses 1'!$B$2:$S$771,6,FALSE)</f>
        <v>166</v>
      </c>
      <c r="J222" s="9">
        <f>VLOOKUP($B222,'Form Responses 1'!$B$2:$S$771,7,FALSE)</f>
        <v>88</v>
      </c>
      <c r="K222" s="9">
        <f>VLOOKUP($B222,'Form Responses 1'!$B$2:$S$771,8,FALSE)</f>
        <v>78</v>
      </c>
      <c r="L222" s="10">
        <f>VLOOKUP($B222,'Form Responses 1'!$B$2:$S$771,9,FALSE)</f>
        <v>134</v>
      </c>
      <c r="M222" s="10">
        <f>VLOOKUP($B222,'Form Responses 1'!$B$2:$S$771,10,FALSE)</f>
        <v>2</v>
      </c>
      <c r="N222" s="10">
        <f>VLOOKUP($B222,'Form Responses 1'!$B$2:$S$771,11,FALSE)</f>
        <v>130</v>
      </c>
      <c r="O222" s="10">
        <f>VLOOKUP($B222,'Form Responses 1'!$B$2:$S$771,12,FALSE)</f>
        <v>2</v>
      </c>
      <c r="P222" s="11">
        <f>VLOOKUP($B222,'Form Responses 1'!$B$2:$S$771,13,FALSE)</f>
        <v>32</v>
      </c>
      <c r="Q222" s="11">
        <f>VLOOKUP($B222,'Form Responses 1'!$B$2:$S$771,14,FALSE)</f>
        <v>1</v>
      </c>
      <c r="R222" s="11">
        <f>VLOOKUP($B222,'Form Responses 1'!$B$2:$S$771,15,FALSE)</f>
        <v>29</v>
      </c>
      <c r="S222" s="11">
        <f>VLOOKUP($B222,'Form Responses 1'!$B$2:$S$771,16,FALSE)</f>
        <v>2</v>
      </c>
      <c r="T222" s="1">
        <f>VLOOKUP($B222,'Form Responses 1'!$B$2:$S$771,17,FALSE)</f>
        <v>0</v>
      </c>
      <c r="U222" s="1">
        <f>VLOOKUP($B222,'Form Responses 1'!$B$2:$S$771,18,FALSE)</f>
        <v>0</v>
      </c>
      <c r="V222" s="1">
        <f>VLOOKUP($B222,'Form Responses 1'!$B$2:$U$771,19,FALSE)</f>
        <v>36</v>
      </c>
      <c r="W222" s="1">
        <f>VLOOKUP($B222,'Form Responses 1'!$B$2:$U$771,20,FALSE)</f>
        <v>35</v>
      </c>
      <c r="X222" s="16">
        <f>COUNTIF('Form Responses 1'!$B$2:$B$763,$B222)</f>
        <v>1</v>
      </c>
      <c r="Y222" s="16" t="str">
        <f t="shared" si="0"/>
        <v>SAMA</v>
      </c>
      <c r="Z222" s="16" t="str">
        <f t="shared" si="1"/>
        <v>SAMA</v>
      </c>
      <c r="AA222" s="16" t="str">
        <f t="shared" si="2"/>
        <v>SAMA</v>
      </c>
    </row>
    <row r="223" spans="1:27" ht="15" x14ac:dyDescent="0.25">
      <c r="A223" s="13" t="s">
        <v>239</v>
      </c>
      <c r="B223" s="14">
        <v>20533902</v>
      </c>
      <c r="C223" s="13" t="s">
        <v>22</v>
      </c>
      <c r="D223" s="13" t="s">
        <v>495</v>
      </c>
      <c r="E223" s="13" t="s">
        <v>402</v>
      </c>
      <c r="F223" s="13" t="s">
        <v>402</v>
      </c>
      <c r="G223" s="15">
        <v>833</v>
      </c>
      <c r="I223" s="9">
        <f>VLOOKUP($B223,'Form Responses 1'!$B$2:$S$771,6,FALSE)</f>
        <v>833</v>
      </c>
      <c r="J223" s="9">
        <f>VLOOKUP($B223,'Form Responses 1'!$B$2:$S$771,7,FALSE)</f>
        <v>398</v>
      </c>
      <c r="K223" s="9">
        <f>VLOOKUP($B223,'Form Responses 1'!$B$2:$S$771,8,FALSE)</f>
        <v>435</v>
      </c>
      <c r="L223" s="10">
        <f>VLOOKUP($B223,'Form Responses 1'!$B$2:$S$771,9,FALSE)</f>
        <v>646</v>
      </c>
      <c r="M223" s="10">
        <f>VLOOKUP($B223,'Form Responses 1'!$B$2:$S$771,10,FALSE)</f>
        <v>40</v>
      </c>
      <c r="N223" s="10">
        <f>VLOOKUP($B223,'Form Responses 1'!$B$2:$S$771,11,FALSE)</f>
        <v>606</v>
      </c>
      <c r="O223" s="10">
        <f>VLOOKUP($B223,'Form Responses 1'!$B$2:$S$771,12,FALSE)</f>
        <v>0</v>
      </c>
      <c r="P223" s="11">
        <f>VLOOKUP($B223,'Form Responses 1'!$B$2:$S$771,13,FALSE)</f>
        <v>187</v>
      </c>
      <c r="Q223" s="11">
        <f>VLOOKUP($B223,'Form Responses 1'!$B$2:$S$771,14,FALSE)</f>
        <v>18</v>
      </c>
      <c r="R223" s="11">
        <f>VLOOKUP($B223,'Form Responses 1'!$B$2:$S$771,15,FALSE)</f>
        <v>168</v>
      </c>
      <c r="S223" s="11">
        <f>VLOOKUP($B223,'Form Responses 1'!$B$2:$S$771,16,FALSE)</f>
        <v>1</v>
      </c>
      <c r="T223" s="1">
        <f>VLOOKUP($B223,'Form Responses 1'!$B$2:$S$771,17,FALSE)</f>
        <v>0</v>
      </c>
      <c r="U223" s="1">
        <f>VLOOKUP($B223,'Form Responses 1'!$B$2:$S$771,18,FALSE)</f>
        <v>0</v>
      </c>
      <c r="V223" s="1">
        <f>VLOOKUP($B223,'Form Responses 1'!$B$2:$U$771,19,FALSE)</f>
        <v>139</v>
      </c>
      <c r="W223" s="1">
        <f>VLOOKUP($B223,'Form Responses 1'!$B$2:$U$771,20,FALSE)</f>
        <v>139</v>
      </c>
      <c r="X223" s="16">
        <f>COUNTIF('Form Responses 1'!$B$2:$B$763,$B223)</f>
        <v>1</v>
      </c>
      <c r="Y223" s="16" t="str">
        <f t="shared" si="0"/>
        <v>SAMA</v>
      </c>
      <c r="Z223" s="16" t="str">
        <f t="shared" si="1"/>
        <v>SAMA</v>
      </c>
      <c r="AA223" s="16" t="str">
        <f t="shared" si="2"/>
        <v>SAMA</v>
      </c>
    </row>
    <row r="224" spans="1:27" ht="15" x14ac:dyDescent="0.25">
      <c r="A224" s="13" t="s">
        <v>176</v>
      </c>
      <c r="B224" s="14">
        <v>20533895</v>
      </c>
      <c r="C224" s="13" t="s">
        <v>22</v>
      </c>
      <c r="D224" s="13" t="s">
        <v>495</v>
      </c>
      <c r="E224" s="13" t="s">
        <v>427</v>
      </c>
      <c r="F224" s="13" t="s">
        <v>428</v>
      </c>
      <c r="G224" s="15">
        <v>518</v>
      </c>
      <c r="I224" s="9">
        <f>VLOOKUP($B224,'Form Responses 1'!$B$2:$S$771,6,FALSE)</f>
        <v>518</v>
      </c>
      <c r="J224" s="9">
        <f>VLOOKUP($B224,'Form Responses 1'!$B$2:$S$771,7,FALSE)</f>
        <v>283</v>
      </c>
      <c r="K224" s="9">
        <f>VLOOKUP($B224,'Form Responses 1'!$B$2:$S$771,8,FALSE)</f>
        <v>235</v>
      </c>
      <c r="L224" s="10">
        <f>VLOOKUP($B224,'Form Responses 1'!$B$2:$S$771,9,FALSE)</f>
        <v>144</v>
      </c>
      <c r="M224" s="10">
        <f>VLOOKUP($B224,'Form Responses 1'!$B$2:$S$771,10,FALSE)</f>
        <v>11</v>
      </c>
      <c r="N224" s="10">
        <f>VLOOKUP($B224,'Form Responses 1'!$B$2:$S$771,11,FALSE)</f>
        <v>130</v>
      </c>
      <c r="O224" s="10">
        <f>VLOOKUP($B224,'Form Responses 1'!$B$2:$S$771,12,FALSE)</f>
        <v>3</v>
      </c>
      <c r="P224" s="11">
        <f>VLOOKUP($B224,'Form Responses 1'!$B$2:$S$771,13,FALSE)</f>
        <v>374</v>
      </c>
      <c r="Q224" s="11">
        <f>VLOOKUP($B224,'Form Responses 1'!$B$2:$S$771,14,FALSE)</f>
        <v>8</v>
      </c>
      <c r="R224" s="11">
        <f>VLOOKUP($B224,'Form Responses 1'!$B$2:$S$771,15,FALSE)</f>
        <v>360</v>
      </c>
      <c r="S224" s="11">
        <f>VLOOKUP($B224,'Form Responses 1'!$B$2:$S$771,16,FALSE)</f>
        <v>6</v>
      </c>
      <c r="T224" s="1">
        <f>VLOOKUP($B224,'Form Responses 1'!$B$2:$S$771,17,FALSE)</f>
        <v>0</v>
      </c>
      <c r="U224" s="1">
        <f>VLOOKUP($B224,'Form Responses 1'!$B$2:$S$771,18,FALSE)</f>
        <v>0</v>
      </c>
      <c r="V224" s="1">
        <f>VLOOKUP($B224,'Form Responses 1'!$B$2:$U$771,19,FALSE)</f>
        <v>62</v>
      </c>
      <c r="W224" s="1">
        <f>VLOOKUP($B224,'Form Responses 1'!$B$2:$U$771,20,FALSE)</f>
        <v>62</v>
      </c>
      <c r="X224" s="16">
        <f>COUNTIF('Form Responses 1'!$B$2:$B$763,$B224)</f>
        <v>1</v>
      </c>
      <c r="Y224" s="16" t="str">
        <f t="shared" si="0"/>
        <v>SAMA</v>
      </c>
      <c r="Z224" s="16" t="str">
        <f t="shared" si="1"/>
        <v>SAMA</v>
      </c>
      <c r="AA224" s="16" t="str">
        <f t="shared" si="2"/>
        <v>SAMA</v>
      </c>
    </row>
    <row r="225" spans="1:27" ht="15" x14ac:dyDescent="0.25">
      <c r="A225" s="13" t="s">
        <v>136</v>
      </c>
      <c r="B225" s="14">
        <v>20540186</v>
      </c>
      <c r="C225" s="13" t="s">
        <v>22</v>
      </c>
      <c r="D225" s="13" t="s">
        <v>495</v>
      </c>
      <c r="E225" s="13" t="s">
        <v>487</v>
      </c>
      <c r="F225" s="13" t="s">
        <v>428</v>
      </c>
      <c r="G225" s="15">
        <v>654</v>
      </c>
      <c r="I225" s="9">
        <f>VLOOKUP($B225,'Form Responses 1'!$B$2:$S$771,6,FALSE)</f>
        <v>653</v>
      </c>
      <c r="J225" s="9">
        <f>VLOOKUP($B225,'Form Responses 1'!$B$2:$S$771,7,FALSE)</f>
        <v>326</v>
      </c>
      <c r="K225" s="9">
        <f>VLOOKUP($B225,'Form Responses 1'!$B$2:$S$771,8,FALSE)</f>
        <v>327</v>
      </c>
      <c r="L225" s="10">
        <f>VLOOKUP($B225,'Form Responses 1'!$B$2:$S$771,9,FALSE)</f>
        <v>407</v>
      </c>
      <c r="M225" s="10">
        <f>VLOOKUP($B225,'Form Responses 1'!$B$2:$S$771,10,FALSE)</f>
        <v>30</v>
      </c>
      <c r="N225" s="10">
        <f>VLOOKUP($B225,'Form Responses 1'!$B$2:$S$771,11,FALSE)</f>
        <v>364</v>
      </c>
      <c r="O225" s="10">
        <f>VLOOKUP($B225,'Form Responses 1'!$B$2:$S$771,12,FALSE)</f>
        <v>13</v>
      </c>
      <c r="P225" s="11">
        <f>VLOOKUP($B225,'Form Responses 1'!$B$2:$S$771,13,FALSE)</f>
        <v>246</v>
      </c>
      <c r="Q225" s="11">
        <f>VLOOKUP($B225,'Form Responses 1'!$B$2:$S$771,14,FALSE)</f>
        <v>29</v>
      </c>
      <c r="R225" s="11">
        <f>VLOOKUP($B225,'Form Responses 1'!$B$2:$S$771,15,FALSE)</f>
        <v>211</v>
      </c>
      <c r="S225" s="11">
        <f>VLOOKUP($B225,'Form Responses 1'!$B$2:$S$771,16,FALSE)</f>
        <v>6</v>
      </c>
      <c r="T225" s="1">
        <f>VLOOKUP($B225,'Form Responses 1'!$B$2:$S$771,17,FALSE)</f>
        <v>0</v>
      </c>
      <c r="U225" s="1">
        <f>VLOOKUP($B225,'Form Responses 1'!$B$2:$S$771,18,FALSE)</f>
        <v>0</v>
      </c>
      <c r="V225" s="1">
        <f>VLOOKUP($B225,'Form Responses 1'!$B$2:$U$771,19,FALSE)</f>
        <v>112</v>
      </c>
      <c r="W225" s="1">
        <f>VLOOKUP($B225,'Form Responses 1'!$B$2:$U$771,20,FALSE)</f>
        <v>112</v>
      </c>
      <c r="X225" s="16">
        <f>COUNTIF('Form Responses 1'!$B$2:$B$763,$B225)</f>
        <v>1</v>
      </c>
      <c r="Y225" s="16" t="str">
        <f t="shared" si="0"/>
        <v>SAMA</v>
      </c>
      <c r="Z225" s="16" t="str">
        <f t="shared" si="1"/>
        <v>SAMA</v>
      </c>
      <c r="AA225" s="16" t="str">
        <f t="shared" si="2"/>
        <v>SAMA</v>
      </c>
    </row>
    <row r="226" spans="1:27" ht="15" x14ac:dyDescent="0.25">
      <c r="A226" s="13" t="s">
        <v>504</v>
      </c>
      <c r="B226" s="14">
        <v>20573301</v>
      </c>
      <c r="C226" s="13" t="s">
        <v>22</v>
      </c>
      <c r="D226" s="13" t="s">
        <v>495</v>
      </c>
      <c r="E226" s="13" t="s">
        <v>425</v>
      </c>
      <c r="F226" s="13" t="s">
        <v>404</v>
      </c>
      <c r="G226" s="15">
        <v>264</v>
      </c>
      <c r="I226" s="9">
        <f>VLOOKUP($B226,'Form Responses 1'!$B$2:$S$771,6,FALSE)</f>
        <v>264</v>
      </c>
      <c r="J226" s="9">
        <f>VLOOKUP($B226,'Form Responses 1'!$B$2:$S$771,7,FALSE)</f>
        <v>132</v>
      </c>
      <c r="K226" s="9">
        <f>VLOOKUP($B226,'Form Responses 1'!$B$2:$S$771,8,FALSE)</f>
        <v>132</v>
      </c>
      <c r="L226" s="10">
        <f>VLOOKUP($B226,'Form Responses 1'!$B$2:$S$771,9,FALSE)</f>
        <v>159</v>
      </c>
      <c r="M226" s="10">
        <f>VLOOKUP($B226,'Form Responses 1'!$B$2:$S$771,10,FALSE)</f>
        <v>8</v>
      </c>
      <c r="N226" s="10">
        <f>VLOOKUP($B226,'Form Responses 1'!$B$2:$S$771,11,FALSE)</f>
        <v>150</v>
      </c>
      <c r="O226" s="10">
        <f>VLOOKUP($B226,'Form Responses 1'!$B$2:$S$771,12,FALSE)</f>
        <v>1</v>
      </c>
      <c r="P226" s="11">
        <f>VLOOKUP($B226,'Form Responses 1'!$B$2:$S$771,13,FALSE)</f>
        <v>105</v>
      </c>
      <c r="Q226" s="11">
        <f>VLOOKUP($B226,'Form Responses 1'!$B$2:$S$771,14,FALSE)</f>
        <v>0</v>
      </c>
      <c r="R226" s="11">
        <f>VLOOKUP($B226,'Form Responses 1'!$B$2:$S$771,15,FALSE)</f>
        <v>105</v>
      </c>
      <c r="S226" s="11">
        <f>VLOOKUP($B226,'Form Responses 1'!$B$2:$S$771,16,FALSE)</f>
        <v>0</v>
      </c>
      <c r="T226" s="1">
        <f>VLOOKUP($B226,'Form Responses 1'!$B$2:$S$771,17,FALSE)</f>
        <v>0</v>
      </c>
      <c r="U226" s="1">
        <f>VLOOKUP($B226,'Form Responses 1'!$B$2:$S$771,18,FALSE)</f>
        <v>0</v>
      </c>
      <c r="V226" s="1">
        <f>VLOOKUP($B226,'Form Responses 1'!$B$2:$U$771,19,FALSE)</f>
        <v>40</v>
      </c>
      <c r="W226" s="1">
        <f>VLOOKUP($B226,'Form Responses 1'!$B$2:$U$771,20,FALSE)</f>
        <v>39</v>
      </c>
      <c r="X226" s="16">
        <f>COUNTIF('Form Responses 1'!$B$2:$B$763,$B226)</f>
        <v>1</v>
      </c>
      <c r="Y226" s="16" t="str">
        <f t="shared" si="0"/>
        <v>SAMA</v>
      </c>
      <c r="Z226" s="16" t="str">
        <f t="shared" si="1"/>
        <v>SAMA</v>
      </c>
      <c r="AA226" s="16" t="str">
        <f t="shared" si="2"/>
        <v>SAMA</v>
      </c>
    </row>
    <row r="227" spans="1:27" ht="15" x14ac:dyDescent="0.25">
      <c r="A227" s="13" t="s">
        <v>158</v>
      </c>
      <c r="B227" s="14">
        <v>20533918</v>
      </c>
      <c r="C227" s="13" t="s">
        <v>22</v>
      </c>
      <c r="D227" s="13" t="s">
        <v>495</v>
      </c>
      <c r="E227" s="13" t="s">
        <v>470</v>
      </c>
      <c r="F227" s="13" t="s">
        <v>407</v>
      </c>
      <c r="G227" s="15">
        <v>56</v>
      </c>
      <c r="I227" s="9">
        <f>VLOOKUP($B227,'Form Responses 1'!$B$2:$S$771,6,FALSE)</f>
        <v>56</v>
      </c>
      <c r="J227" s="9">
        <f>VLOOKUP($B227,'Form Responses 1'!$B$2:$S$771,7,FALSE)</f>
        <v>28</v>
      </c>
      <c r="K227" s="9">
        <f>VLOOKUP($B227,'Form Responses 1'!$B$2:$S$771,8,FALSE)</f>
        <v>28</v>
      </c>
      <c r="L227" s="10">
        <f>VLOOKUP($B227,'Form Responses 1'!$B$2:$S$771,9,FALSE)</f>
        <v>53</v>
      </c>
      <c r="M227" s="10">
        <f>VLOOKUP($B227,'Form Responses 1'!$B$2:$S$771,10,FALSE)</f>
        <v>0</v>
      </c>
      <c r="N227" s="10">
        <f>VLOOKUP($B227,'Form Responses 1'!$B$2:$S$771,11,FALSE)</f>
        <v>51</v>
      </c>
      <c r="O227" s="10">
        <f>VLOOKUP($B227,'Form Responses 1'!$B$2:$S$771,12,FALSE)</f>
        <v>2</v>
      </c>
      <c r="P227" s="11">
        <f>VLOOKUP($B227,'Form Responses 1'!$B$2:$S$771,13,FALSE)</f>
        <v>3</v>
      </c>
      <c r="Q227" s="11">
        <f>VLOOKUP($B227,'Form Responses 1'!$B$2:$S$771,14,FALSE)</f>
        <v>0</v>
      </c>
      <c r="R227" s="11">
        <f>VLOOKUP($B227,'Form Responses 1'!$B$2:$S$771,15,FALSE)</f>
        <v>3</v>
      </c>
      <c r="S227" s="11">
        <f>VLOOKUP($B227,'Form Responses 1'!$B$2:$S$771,16,FALSE)</f>
        <v>0</v>
      </c>
      <c r="T227" s="1">
        <f>VLOOKUP($B227,'Form Responses 1'!$B$2:$S$771,17,FALSE)</f>
        <v>0</v>
      </c>
      <c r="U227" s="1">
        <f>VLOOKUP($B227,'Form Responses 1'!$B$2:$S$771,18,FALSE)</f>
        <v>0</v>
      </c>
      <c r="V227" s="1">
        <f>VLOOKUP($B227,'Form Responses 1'!$B$2:$U$771,19,FALSE)</f>
        <v>8</v>
      </c>
      <c r="W227" s="1">
        <f>VLOOKUP($B227,'Form Responses 1'!$B$2:$U$771,20,FALSE)</f>
        <v>7</v>
      </c>
      <c r="X227" s="16">
        <f>COUNTIF('Form Responses 1'!$B$2:$B$763,$B227)</f>
        <v>1</v>
      </c>
      <c r="Y227" s="16" t="str">
        <f t="shared" si="0"/>
        <v>SAMA</v>
      </c>
      <c r="Z227" s="16" t="str">
        <f t="shared" si="1"/>
        <v>SAMA</v>
      </c>
      <c r="AA227" s="16" t="str">
        <f t="shared" si="2"/>
        <v>SAMA</v>
      </c>
    </row>
    <row r="228" spans="1:27" ht="15" x14ac:dyDescent="0.25">
      <c r="A228" s="13" t="s">
        <v>307</v>
      </c>
      <c r="B228" s="14">
        <v>20533862</v>
      </c>
      <c r="C228" s="13" t="s">
        <v>22</v>
      </c>
      <c r="D228" s="13" t="s">
        <v>495</v>
      </c>
      <c r="E228" s="13" t="s">
        <v>440</v>
      </c>
      <c r="F228" s="13" t="s">
        <v>416</v>
      </c>
      <c r="G228" s="15">
        <v>18</v>
      </c>
      <c r="I228" s="9">
        <f>VLOOKUP($B228,'Form Responses 1'!$B$2:$S$771,6,FALSE)</f>
        <v>17</v>
      </c>
      <c r="J228" s="9">
        <f>VLOOKUP($B228,'Form Responses 1'!$B$2:$S$771,7,FALSE)</f>
        <v>15</v>
      </c>
      <c r="K228" s="9">
        <f>VLOOKUP($B228,'Form Responses 1'!$B$2:$S$771,8,FALSE)</f>
        <v>2</v>
      </c>
      <c r="L228" s="10">
        <f>VLOOKUP($B228,'Form Responses 1'!$B$2:$S$771,9,FALSE)</f>
        <v>13</v>
      </c>
      <c r="M228" s="10">
        <f>VLOOKUP($B228,'Form Responses 1'!$B$2:$S$771,10,FALSE)</f>
        <v>0</v>
      </c>
      <c r="N228" s="10">
        <f>VLOOKUP($B228,'Form Responses 1'!$B$2:$S$771,11,FALSE)</f>
        <v>13</v>
      </c>
      <c r="O228" s="10">
        <f>VLOOKUP($B228,'Form Responses 1'!$B$2:$S$771,12,FALSE)</f>
        <v>0</v>
      </c>
      <c r="P228" s="11">
        <f>VLOOKUP($B228,'Form Responses 1'!$B$2:$S$771,13,FALSE)</f>
        <v>4</v>
      </c>
      <c r="Q228" s="11">
        <f>VLOOKUP($B228,'Form Responses 1'!$B$2:$S$771,14,FALSE)</f>
        <v>0</v>
      </c>
      <c r="R228" s="11">
        <f>VLOOKUP($B228,'Form Responses 1'!$B$2:$S$771,15,FALSE)</f>
        <v>4</v>
      </c>
      <c r="S228" s="11">
        <f>VLOOKUP($B228,'Form Responses 1'!$B$2:$S$771,16,FALSE)</f>
        <v>0</v>
      </c>
      <c r="T228" s="1">
        <f>VLOOKUP($B228,'Form Responses 1'!$B$2:$S$771,17,FALSE)</f>
        <v>0</v>
      </c>
      <c r="U228" s="1">
        <f>VLOOKUP($B228,'Form Responses 1'!$B$2:$S$771,18,FALSE)</f>
        <v>0</v>
      </c>
      <c r="V228" s="1">
        <f>VLOOKUP($B228,'Form Responses 1'!$B$2:$U$771,19,FALSE)</f>
        <v>1</v>
      </c>
      <c r="W228" s="1">
        <f>VLOOKUP($B228,'Form Responses 1'!$B$2:$U$771,20,FALSE)</f>
        <v>1</v>
      </c>
      <c r="X228" s="16">
        <f>COUNTIF('Form Responses 1'!$B$2:$B$763,$B228)</f>
        <v>1</v>
      </c>
      <c r="Y228" s="16" t="str">
        <f t="shared" si="0"/>
        <v>SAMA</v>
      </c>
      <c r="Z228" s="16" t="str">
        <f t="shared" si="1"/>
        <v>SAMA</v>
      </c>
      <c r="AA228" s="16" t="str">
        <f t="shared" si="2"/>
        <v>SAMA</v>
      </c>
    </row>
    <row r="229" spans="1:27" ht="15" x14ac:dyDescent="0.25">
      <c r="A229" s="13" t="s">
        <v>505</v>
      </c>
      <c r="B229" s="14">
        <v>20539411</v>
      </c>
      <c r="C229" s="13" t="s">
        <v>22</v>
      </c>
      <c r="D229" s="13" t="s">
        <v>495</v>
      </c>
      <c r="E229" s="13" t="s">
        <v>404</v>
      </c>
      <c r="F229" s="13" t="s">
        <v>404</v>
      </c>
      <c r="G229" s="15">
        <v>65</v>
      </c>
      <c r="I229" s="9">
        <f>VLOOKUP($B229,'Form Responses 1'!$B$2:$S$771,6,FALSE)</f>
        <v>65</v>
      </c>
      <c r="J229" s="9">
        <f>VLOOKUP($B229,'Form Responses 1'!$B$2:$S$771,7,FALSE)</f>
        <v>33</v>
      </c>
      <c r="K229" s="9">
        <f>VLOOKUP($B229,'Form Responses 1'!$B$2:$S$771,8,FALSE)</f>
        <v>32</v>
      </c>
      <c r="L229" s="10">
        <f>VLOOKUP($B229,'Form Responses 1'!$B$2:$S$771,9,FALSE)</f>
        <v>63</v>
      </c>
      <c r="M229" s="10">
        <f>VLOOKUP($B229,'Form Responses 1'!$B$2:$S$771,10,FALSE)</f>
        <v>2</v>
      </c>
      <c r="N229" s="10">
        <f>VLOOKUP($B229,'Form Responses 1'!$B$2:$S$771,11,FALSE)</f>
        <v>60</v>
      </c>
      <c r="O229" s="10">
        <f>VLOOKUP($B229,'Form Responses 1'!$B$2:$S$771,12,FALSE)</f>
        <v>1</v>
      </c>
      <c r="P229" s="11">
        <f>VLOOKUP($B229,'Form Responses 1'!$B$2:$S$771,13,FALSE)</f>
        <v>2</v>
      </c>
      <c r="Q229" s="11">
        <f>VLOOKUP($B229,'Form Responses 1'!$B$2:$S$771,14,FALSE)</f>
        <v>0</v>
      </c>
      <c r="R229" s="11">
        <f>VLOOKUP($B229,'Form Responses 1'!$B$2:$S$771,15,FALSE)</f>
        <v>2</v>
      </c>
      <c r="S229" s="11">
        <f>VLOOKUP($B229,'Form Responses 1'!$B$2:$S$771,16,FALSE)</f>
        <v>0</v>
      </c>
      <c r="T229" s="1">
        <f>VLOOKUP($B229,'Form Responses 1'!$B$2:$S$771,17,FALSE)</f>
        <v>0</v>
      </c>
      <c r="U229" s="1">
        <f>VLOOKUP($B229,'Form Responses 1'!$B$2:$S$771,18,FALSE)</f>
        <v>0</v>
      </c>
      <c r="V229" s="1">
        <f>VLOOKUP($B229,'Form Responses 1'!$B$2:$U$771,19,FALSE)</f>
        <v>4</v>
      </c>
      <c r="W229" s="1">
        <f>VLOOKUP($B229,'Form Responses 1'!$B$2:$U$771,20,FALSE)</f>
        <v>4</v>
      </c>
      <c r="X229" s="16">
        <f>COUNTIF('Form Responses 1'!$B$2:$B$763,$B229)</f>
        <v>1</v>
      </c>
      <c r="Y229" s="16" t="str">
        <f t="shared" si="0"/>
        <v>SAMA</v>
      </c>
      <c r="Z229" s="16" t="str">
        <f t="shared" si="1"/>
        <v>SAMA</v>
      </c>
      <c r="AA229" s="16" t="str">
        <f t="shared" si="2"/>
        <v>SAMA</v>
      </c>
    </row>
    <row r="230" spans="1:27" ht="15" x14ac:dyDescent="0.25">
      <c r="A230" s="13" t="s">
        <v>506</v>
      </c>
      <c r="B230" s="14">
        <v>20534061</v>
      </c>
      <c r="C230" s="13" t="s">
        <v>22</v>
      </c>
      <c r="D230" s="13" t="s">
        <v>495</v>
      </c>
      <c r="E230" s="13" t="s">
        <v>482</v>
      </c>
      <c r="F230" s="13" t="s">
        <v>407</v>
      </c>
      <c r="G230" s="15">
        <v>147</v>
      </c>
      <c r="I230" s="9">
        <f>VLOOKUP($B230,'Form Responses 1'!$B$2:$S$771,6,FALSE)</f>
        <v>147</v>
      </c>
      <c r="J230" s="9">
        <f>VLOOKUP($B230,'Form Responses 1'!$B$2:$S$771,7,FALSE)</f>
        <v>79</v>
      </c>
      <c r="K230" s="9">
        <f>VLOOKUP($B230,'Form Responses 1'!$B$2:$S$771,8,FALSE)</f>
        <v>68</v>
      </c>
      <c r="L230" s="10">
        <f>VLOOKUP($B230,'Form Responses 1'!$B$2:$S$771,9,FALSE)</f>
        <v>147</v>
      </c>
      <c r="M230" s="10">
        <f>VLOOKUP($B230,'Form Responses 1'!$B$2:$S$771,10,FALSE)</f>
        <v>8</v>
      </c>
      <c r="N230" s="10">
        <f>VLOOKUP($B230,'Form Responses 1'!$B$2:$S$771,11,FALSE)</f>
        <v>135</v>
      </c>
      <c r="O230" s="10">
        <f>VLOOKUP($B230,'Form Responses 1'!$B$2:$S$771,12,FALSE)</f>
        <v>4</v>
      </c>
      <c r="P230" s="11">
        <f>VLOOKUP($B230,'Form Responses 1'!$B$2:$S$771,13,FALSE)</f>
        <v>0</v>
      </c>
      <c r="Q230" s="11">
        <f>VLOOKUP($B230,'Form Responses 1'!$B$2:$S$771,14,FALSE)</f>
        <v>0</v>
      </c>
      <c r="R230" s="11">
        <f>VLOOKUP($B230,'Form Responses 1'!$B$2:$S$771,15,FALSE)</f>
        <v>0</v>
      </c>
      <c r="S230" s="11">
        <f>VLOOKUP($B230,'Form Responses 1'!$B$2:$S$771,16,FALSE)</f>
        <v>0</v>
      </c>
      <c r="T230" s="1">
        <f>VLOOKUP($B230,'Form Responses 1'!$B$2:$S$771,17,FALSE)</f>
        <v>0</v>
      </c>
      <c r="U230" s="1">
        <f>VLOOKUP($B230,'Form Responses 1'!$B$2:$S$771,18,FALSE)</f>
        <v>0</v>
      </c>
      <c r="V230" s="1">
        <f>VLOOKUP($B230,'Form Responses 1'!$B$2:$U$771,19,FALSE)</f>
        <v>25</v>
      </c>
      <c r="W230" s="1">
        <f>VLOOKUP($B230,'Form Responses 1'!$B$2:$U$771,20,FALSE)</f>
        <v>20</v>
      </c>
      <c r="X230" s="16">
        <f>COUNTIF('Form Responses 1'!$B$2:$B$763,$B230)</f>
        <v>1</v>
      </c>
      <c r="Y230" s="16" t="str">
        <f t="shared" si="0"/>
        <v>SAMA</v>
      </c>
      <c r="Z230" s="16" t="str">
        <f t="shared" si="1"/>
        <v>SAMA</v>
      </c>
      <c r="AA230" s="16" t="str">
        <f t="shared" si="2"/>
        <v>SAMA</v>
      </c>
    </row>
    <row r="231" spans="1:27" ht="15" x14ac:dyDescent="0.25">
      <c r="A231" s="13" t="s">
        <v>507</v>
      </c>
      <c r="B231" s="14">
        <v>20533903</v>
      </c>
      <c r="C231" s="13" t="s">
        <v>22</v>
      </c>
      <c r="D231" s="13" t="s">
        <v>495</v>
      </c>
      <c r="E231" s="13" t="s">
        <v>416</v>
      </c>
      <c r="F231" s="13" t="s">
        <v>416</v>
      </c>
      <c r="G231" s="15">
        <v>528</v>
      </c>
      <c r="I231" s="9">
        <f>VLOOKUP($B231,'Form Responses 1'!$B$2:$S$771,6,FALSE)</f>
        <v>525</v>
      </c>
      <c r="J231" s="9">
        <f>VLOOKUP($B231,'Form Responses 1'!$B$2:$S$771,7,FALSE)</f>
        <v>260</v>
      </c>
      <c r="K231" s="9">
        <f>VLOOKUP($B231,'Form Responses 1'!$B$2:$S$771,8,FALSE)</f>
        <v>265</v>
      </c>
      <c r="L231" s="10">
        <f>VLOOKUP($B231,'Form Responses 1'!$B$2:$S$771,9,FALSE)</f>
        <v>525</v>
      </c>
      <c r="M231" s="10">
        <f>VLOOKUP($B231,'Form Responses 1'!$B$2:$S$771,10,FALSE)</f>
        <v>50</v>
      </c>
      <c r="N231" s="10">
        <f>VLOOKUP($B231,'Form Responses 1'!$B$2:$S$771,11,FALSE)</f>
        <v>475</v>
      </c>
      <c r="O231" s="10">
        <f>VLOOKUP($B231,'Form Responses 1'!$B$2:$S$771,12,FALSE)</f>
        <v>0</v>
      </c>
      <c r="P231" s="11">
        <f>VLOOKUP($B231,'Form Responses 1'!$B$2:$S$771,13,FALSE)</f>
        <v>0</v>
      </c>
      <c r="Q231" s="11">
        <f>VLOOKUP($B231,'Form Responses 1'!$B$2:$S$771,14,FALSE)</f>
        <v>0</v>
      </c>
      <c r="R231" s="11">
        <f>VLOOKUP($B231,'Form Responses 1'!$B$2:$S$771,15,FALSE)</f>
        <v>0</v>
      </c>
      <c r="S231" s="11">
        <f>VLOOKUP($B231,'Form Responses 1'!$B$2:$S$771,16,FALSE)</f>
        <v>0</v>
      </c>
      <c r="T231" s="1">
        <f>VLOOKUP($B231,'Form Responses 1'!$B$2:$S$771,17,FALSE)</f>
        <v>0</v>
      </c>
      <c r="U231" s="1">
        <f>VLOOKUP($B231,'Form Responses 1'!$B$2:$S$771,18,FALSE)</f>
        <v>0</v>
      </c>
      <c r="V231" s="1">
        <f>VLOOKUP($B231,'Form Responses 1'!$B$2:$U$771,19,FALSE)</f>
        <v>61</v>
      </c>
      <c r="W231" s="1">
        <f>VLOOKUP($B231,'Form Responses 1'!$B$2:$U$771,20,FALSE)</f>
        <v>61</v>
      </c>
      <c r="X231" s="16">
        <f>COUNTIF('Form Responses 1'!$B$2:$B$763,$B231)</f>
        <v>1</v>
      </c>
      <c r="Y231" s="16" t="str">
        <f t="shared" si="0"/>
        <v>SAMA</v>
      </c>
      <c r="Z231" s="16" t="str">
        <f t="shared" si="1"/>
        <v>SAMA</v>
      </c>
      <c r="AA231" s="16" t="str">
        <f t="shared" si="2"/>
        <v>SAMA</v>
      </c>
    </row>
    <row r="232" spans="1:27" ht="15" x14ac:dyDescent="0.25">
      <c r="A232" s="13" t="s">
        <v>133</v>
      </c>
      <c r="B232" s="14">
        <v>20533898</v>
      </c>
      <c r="C232" s="13" t="s">
        <v>22</v>
      </c>
      <c r="D232" s="13" t="s">
        <v>495</v>
      </c>
      <c r="E232" s="13" t="s">
        <v>461</v>
      </c>
      <c r="F232" s="13" t="s">
        <v>428</v>
      </c>
      <c r="G232" s="15">
        <v>425</v>
      </c>
      <c r="I232" s="9">
        <f>VLOOKUP($B232,'Form Responses 1'!$B$2:$S$771,6,FALSE)</f>
        <v>425</v>
      </c>
      <c r="J232" s="9">
        <f>VLOOKUP($B232,'Form Responses 1'!$B$2:$S$771,7,FALSE)</f>
        <v>204</v>
      </c>
      <c r="K232" s="9">
        <f>VLOOKUP($B232,'Form Responses 1'!$B$2:$S$771,8,FALSE)</f>
        <v>221</v>
      </c>
      <c r="L232" s="10">
        <f>VLOOKUP($B232,'Form Responses 1'!$B$2:$S$771,9,FALSE)</f>
        <v>310</v>
      </c>
      <c r="M232" s="10">
        <f>VLOOKUP($B232,'Form Responses 1'!$B$2:$S$771,10,FALSE)</f>
        <v>32</v>
      </c>
      <c r="N232" s="10">
        <f>VLOOKUP($B232,'Form Responses 1'!$B$2:$S$771,11,FALSE)</f>
        <v>278</v>
      </c>
      <c r="O232" s="10">
        <f>VLOOKUP($B232,'Form Responses 1'!$B$2:$S$771,12,FALSE)</f>
        <v>0</v>
      </c>
      <c r="P232" s="11">
        <f>VLOOKUP($B232,'Form Responses 1'!$B$2:$S$771,13,FALSE)</f>
        <v>115</v>
      </c>
      <c r="Q232" s="11">
        <f>VLOOKUP($B232,'Form Responses 1'!$B$2:$S$771,14,FALSE)</f>
        <v>8</v>
      </c>
      <c r="R232" s="11">
        <f>VLOOKUP($B232,'Form Responses 1'!$B$2:$S$771,15,FALSE)</f>
        <v>107</v>
      </c>
      <c r="S232" s="11">
        <f>VLOOKUP($B232,'Form Responses 1'!$B$2:$S$771,16,FALSE)</f>
        <v>0</v>
      </c>
      <c r="T232" s="1">
        <f>VLOOKUP($B232,'Form Responses 1'!$B$2:$S$771,17,FALSE)</f>
        <v>0</v>
      </c>
      <c r="U232" s="1">
        <f>VLOOKUP($B232,'Form Responses 1'!$B$2:$S$771,18,FALSE)</f>
        <v>0</v>
      </c>
      <c r="V232" s="1">
        <f>VLOOKUP($B232,'Form Responses 1'!$B$2:$U$771,19,FALSE)</f>
        <v>65</v>
      </c>
      <c r="W232" s="1">
        <f>VLOOKUP($B232,'Form Responses 1'!$B$2:$U$771,20,FALSE)</f>
        <v>65</v>
      </c>
      <c r="X232" s="16">
        <f>COUNTIF('Form Responses 1'!$B$2:$B$763,$B232)</f>
        <v>1</v>
      </c>
      <c r="Y232" s="16" t="str">
        <f t="shared" si="0"/>
        <v>SAMA</v>
      </c>
      <c r="Z232" s="16" t="str">
        <f t="shared" si="1"/>
        <v>SAMA</v>
      </c>
      <c r="AA232" s="16" t="str">
        <f t="shared" si="2"/>
        <v>SAMA</v>
      </c>
    </row>
    <row r="233" spans="1:27" ht="15" x14ac:dyDescent="0.25">
      <c r="A233" s="13" t="s">
        <v>508</v>
      </c>
      <c r="B233" s="14">
        <v>20539412</v>
      </c>
      <c r="C233" s="13" t="s">
        <v>22</v>
      </c>
      <c r="D233" s="13" t="s">
        <v>495</v>
      </c>
      <c r="E233" s="13" t="s">
        <v>444</v>
      </c>
      <c r="F233" s="13" t="s">
        <v>402</v>
      </c>
      <c r="G233" s="15">
        <v>84</v>
      </c>
      <c r="I233" s="9">
        <f>VLOOKUP($B233,'Form Responses 1'!$B$2:$S$771,6,FALSE)</f>
        <v>84</v>
      </c>
      <c r="J233" s="9">
        <f>VLOOKUP($B233,'Form Responses 1'!$B$2:$S$771,7,FALSE)</f>
        <v>52</v>
      </c>
      <c r="K233" s="9">
        <f>VLOOKUP($B233,'Form Responses 1'!$B$2:$S$771,8,FALSE)</f>
        <v>32</v>
      </c>
      <c r="L233" s="10">
        <f>VLOOKUP($B233,'Form Responses 1'!$B$2:$S$771,9,FALSE)</f>
        <v>79</v>
      </c>
      <c r="M233" s="10">
        <f>VLOOKUP($B233,'Form Responses 1'!$B$2:$S$771,10,FALSE)</f>
        <v>0</v>
      </c>
      <c r="N233" s="10">
        <f>VLOOKUP($B233,'Form Responses 1'!$B$2:$S$771,11,FALSE)</f>
        <v>79</v>
      </c>
      <c r="O233" s="10">
        <f>VLOOKUP($B233,'Form Responses 1'!$B$2:$S$771,12,FALSE)</f>
        <v>0</v>
      </c>
      <c r="P233" s="11">
        <f>VLOOKUP($B233,'Form Responses 1'!$B$2:$S$771,13,FALSE)</f>
        <v>5</v>
      </c>
      <c r="Q233" s="11">
        <f>VLOOKUP($B233,'Form Responses 1'!$B$2:$S$771,14,FALSE)</f>
        <v>0</v>
      </c>
      <c r="R233" s="11">
        <f>VLOOKUP($B233,'Form Responses 1'!$B$2:$S$771,15,FALSE)</f>
        <v>5</v>
      </c>
      <c r="S233" s="11">
        <f>VLOOKUP($B233,'Form Responses 1'!$B$2:$S$771,16,FALSE)</f>
        <v>0</v>
      </c>
      <c r="T233" s="1">
        <f>VLOOKUP($B233,'Form Responses 1'!$B$2:$S$771,17,FALSE)</f>
        <v>0</v>
      </c>
      <c r="U233" s="1">
        <f>VLOOKUP($B233,'Form Responses 1'!$B$2:$S$771,18,FALSE)</f>
        <v>0</v>
      </c>
      <c r="V233" s="1">
        <f>VLOOKUP($B233,'Form Responses 1'!$B$2:$U$771,19,FALSE)</f>
        <v>10</v>
      </c>
      <c r="W233" s="1">
        <f>VLOOKUP($B233,'Form Responses 1'!$B$2:$U$771,20,FALSE)</f>
        <v>10</v>
      </c>
      <c r="X233" s="16">
        <f>COUNTIF('Form Responses 1'!$B$2:$B$763,$B233)</f>
        <v>1</v>
      </c>
      <c r="Y233" s="16" t="str">
        <f t="shared" si="0"/>
        <v>SAMA</v>
      </c>
      <c r="Z233" s="16" t="str">
        <f t="shared" si="1"/>
        <v>SAMA</v>
      </c>
      <c r="AA233" s="16" t="str">
        <f t="shared" si="2"/>
        <v>SAMA</v>
      </c>
    </row>
    <row r="234" spans="1:27" ht="15" x14ac:dyDescent="0.25">
      <c r="A234" s="13" t="s">
        <v>509</v>
      </c>
      <c r="B234" s="14">
        <v>20533885</v>
      </c>
      <c r="C234" s="13" t="s">
        <v>22</v>
      </c>
      <c r="D234" s="13" t="s">
        <v>495</v>
      </c>
      <c r="E234" s="13" t="s">
        <v>444</v>
      </c>
      <c r="F234" s="13" t="s">
        <v>402</v>
      </c>
      <c r="G234" s="15">
        <v>70</v>
      </c>
      <c r="I234" s="9">
        <f>VLOOKUP($B234,'Form Responses 1'!$B$2:$S$771,6,FALSE)</f>
        <v>70</v>
      </c>
      <c r="J234" s="9">
        <f>VLOOKUP($B234,'Form Responses 1'!$B$2:$S$771,7,FALSE)</f>
        <v>44</v>
      </c>
      <c r="K234" s="9">
        <f>VLOOKUP($B234,'Form Responses 1'!$B$2:$S$771,8,FALSE)</f>
        <v>26</v>
      </c>
      <c r="L234" s="10">
        <f>VLOOKUP($B234,'Form Responses 1'!$B$2:$S$771,9,FALSE)</f>
        <v>61</v>
      </c>
      <c r="M234" s="10">
        <f>VLOOKUP($B234,'Form Responses 1'!$B$2:$S$771,10,FALSE)</f>
        <v>0</v>
      </c>
      <c r="N234" s="10">
        <f>VLOOKUP($B234,'Form Responses 1'!$B$2:$S$771,11,FALSE)</f>
        <v>61</v>
      </c>
      <c r="O234" s="10">
        <f>VLOOKUP($B234,'Form Responses 1'!$B$2:$S$771,12,FALSE)</f>
        <v>0</v>
      </c>
      <c r="P234" s="11">
        <f>VLOOKUP($B234,'Form Responses 1'!$B$2:$S$771,13,FALSE)</f>
        <v>9</v>
      </c>
      <c r="Q234" s="11">
        <f>VLOOKUP($B234,'Form Responses 1'!$B$2:$S$771,14,FALSE)</f>
        <v>0</v>
      </c>
      <c r="R234" s="11">
        <f>VLOOKUP($B234,'Form Responses 1'!$B$2:$S$771,15,FALSE)</f>
        <v>9</v>
      </c>
      <c r="S234" s="11">
        <f>VLOOKUP($B234,'Form Responses 1'!$B$2:$S$771,16,FALSE)</f>
        <v>0</v>
      </c>
      <c r="T234" s="1">
        <f>VLOOKUP($B234,'Form Responses 1'!$B$2:$S$771,17,FALSE)</f>
        <v>0</v>
      </c>
      <c r="U234" s="1">
        <f>VLOOKUP($B234,'Form Responses 1'!$B$2:$S$771,18,FALSE)</f>
        <v>0</v>
      </c>
      <c r="V234" s="1">
        <f>VLOOKUP($B234,'Form Responses 1'!$B$2:$U$771,19,FALSE)</f>
        <v>7</v>
      </c>
      <c r="W234" s="1">
        <f>VLOOKUP($B234,'Form Responses 1'!$B$2:$U$771,20,FALSE)</f>
        <v>6</v>
      </c>
      <c r="X234" s="16">
        <f>COUNTIF('Form Responses 1'!$B$2:$B$763,$B234)</f>
        <v>1</v>
      </c>
      <c r="Y234" s="16" t="str">
        <f t="shared" si="0"/>
        <v>SAMA</v>
      </c>
      <c r="Z234" s="16" t="str">
        <f t="shared" si="1"/>
        <v>SAMA</v>
      </c>
      <c r="AA234" s="16" t="str">
        <f t="shared" si="2"/>
        <v>SAMA</v>
      </c>
    </row>
    <row r="235" spans="1:27" ht="15" x14ac:dyDescent="0.25">
      <c r="A235" s="13" t="s">
        <v>128</v>
      </c>
      <c r="B235" s="14">
        <v>20534063</v>
      </c>
      <c r="C235" s="13" t="s">
        <v>22</v>
      </c>
      <c r="D235" s="13" t="s">
        <v>495</v>
      </c>
      <c r="E235" s="13" t="s">
        <v>444</v>
      </c>
      <c r="F235" s="13" t="s">
        <v>402</v>
      </c>
      <c r="G235" s="15">
        <v>96</v>
      </c>
      <c r="I235" s="9">
        <f>VLOOKUP($B235,'Form Responses 1'!$B$2:$S$771,6,FALSE)</f>
        <v>96</v>
      </c>
      <c r="J235" s="9">
        <f>VLOOKUP($B235,'Form Responses 1'!$B$2:$S$771,7,FALSE)</f>
        <v>52</v>
      </c>
      <c r="K235" s="9">
        <f>VLOOKUP($B235,'Form Responses 1'!$B$2:$S$771,8,FALSE)</f>
        <v>44</v>
      </c>
      <c r="L235" s="10">
        <f>VLOOKUP($B235,'Form Responses 1'!$B$2:$S$771,9,FALSE)</f>
        <v>89</v>
      </c>
      <c r="M235" s="10">
        <f>VLOOKUP($B235,'Form Responses 1'!$B$2:$S$771,10,FALSE)</f>
        <v>0</v>
      </c>
      <c r="N235" s="10">
        <f>VLOOKUP($B235,'Form Responses 1'!$B$2:$S$771,11,FALSE)</f>
        <v>89</v>
      </c>
      <c r="O235" s="10">
        <f>VLOOKUP($B235,'Form Responses 1'!$B$2:$S$771,12,FALSE)</f>
        <v>0</v>
      </c>
      <c r="P235" s="11">
        <f>VLOOKUP($B235,'Form Responses 1'!$B$2:$S$771,13,FALSE)</f>
        <v>7</v>
      </c>
      <c r="Q235" s="11">
        <f>VLOOKUP($B235,'Form Responses 1'!$B$2:$S$771,14,FALSE)</f>
        <v>0</v>
      </c>
      <c r="R235" s="11">
        <f>VLOOKUP($B235,'Form Responses 1'!$B$2:$S$771,15,FALSE)</f>
        <v>7</v>
      </c>
      <c r="S235" s="11">
        <f>VLOOKUP($B235,'Form Responses 1'!$B$2:$S$771,16,FALSE)</f>
        <v>0</v>
      </c>
      <c r="T235" s="1">
        <f>VLOOKUP($B235,'Form Responses 1'!$B$2:$S$771,17,FALSE)</f>
        <v>0</v>
      </c>
      <c r="U235" s="1" t="str">
        <f>VLOOKUP($B235,'Form Responses 1'!$B$2:$S$771,18,FALSE)</f>
        <v>Tidak Ada</v>
      </c>
      <c r="V235" s="1">
        <f>VLOOKUP($B235,'Form Responses 1'!$B$2:$U$771,19,FALSE)</f>
        <v>7</v>
      </c>
      <c r="W235" s="1">
        <f>VLOOKUP($B235,'Form Responses 1'!$B$2:$U$771,20,FALSE)</f>
        <v>7</v>
      </c>
      <c r="X235" s="16">
        <f>COUNTIF('Form Responses 1'!$B$2:$B$763,$B235)</f>
        <v>1</v>
      </c>
      <c r="Y235" s="16" t="str">
        <f t="shared" si="0"/>
        <v>SAMA</v>
      </c>
      <c r="Z235" s="16" t="str">
        <f t="shared" si="1"/>
        <v>SAMA</v>
      </c>
      <c r="AA235" s="16" t="str">
        <f t="shared" si="2"/>
        <v>SAMA</v>
      </c>
    </row>
    <row r="236" spans="1:27" ht="15" x14ac:dyDescent="0.25">
      <c r="A236" s="13" t="s">
        <v>355</v>
      </c>
      <c r="B236" s="14">
        <v>20533864</v>
      </c>
      <c r="C236" s="13" t="s">
        <v>22</v>
      </c>
      <c r="D236" s="13" t="s">
        <v>495</v>
      </c>
      <c r="E236" s="13" t="s">
        <v>510</v>
      </c>
      <c r="F236" s="13" t="s">
        <v>416</v>
      </c>
      <c r="G236" s="15">
        <v>434</v>
      </c>
      <c r="I236" s="9">
        <f>VLOOKUP($B236,'Form Responses 1'!$B$2:$S$771,6,FALSE)</f>
        <v>435</v>
      </c>
      <c r="J236" s="9">
        <f>VLOOKUP($B236,'Form Responses 1'!$B$2:$S$771,7,FALSE)</f>
        <v>239</v>
      </c>
      <c r="K236" s="9">
        <f>VLOOKUP($B236,'Form Responses 1'!$B$2:$S$771,8,FALSE)</f>
        <v>196</v>
      </c>
      <c r="L236" s="10">
        <f>VLOOKUP($B236,'Form Responses 1'!$B$2:$S$771,9,FALSE)</f>
        <v>225</v>
      </c>
      <c r="M236" s="10">
        <f>VLOOKUP($B236,'Form Responses 1'!$B$2:$S$771,10,FALSE)</f>
        <v>10</v>
      </c>
      <c r="N236" s="10">
        <f>VLOOKUP($B236,'Form Responses 1'!$B$2:$S$771,11,FALSE)</f>
        <v>212</v>
      </c>
      <c r="O236" s="10">
        <f>VLOOKUP($B236,'Form Responses 1'!$B$2:$S$771,12,FALSE)</f>
        <v>3</v>
      </c>
      <c r="P236" s="11">
        <f>VLOOKUP($B236,'Form Responses 1'!$B$2:$S$771,13,FALSE)</f>
        <v>210</v>
      </c>
      <c r="Q236" s="11">
        <f>VLOOKUP($B236,'Form Responses 1'!$B$2:$S$771,14,FALSE)</f>
        <v>3</v>
      </c>
      <c r="R236" s="11">
        <f>VLOOKUP($B236,'Form Responses 1'!$B$2:$S$771,15,FALSE)</f>
        <v>205</v>
      </c>
      <c r="S236" s="11">
        <f>VLOOKUP($B236,'Form Responses 1'!$B$2:$S$771,16,FALSE)</f>
        <v>2</v>
      </c>
      <c r="T236" s="1">
        <f>VLOOKUP($B236,'Form Responses 1'!$B$2:$S$771,17,FALSE)</f>
        <v>0</v>
      </c>
      <c r="U236" s="1">
        <f>VLOOKUP($B236,'Form Responses 1'!$B$2:$S$771,18,FALSE)</f>
        <v>0</v>
      </c>
      <c r="V236" s="1">
        <f>VLOOKUP($B236,'Form Responses 1'!$B$2:$U$771,19,FALSE)</f>
        <v>61</v>
      </c>
      <c r="W236" s="1">
        <f>VLOOKUP($B236,'Form Responses 1'!$B$2:$U$771,20,FALSE)</f>
        <v>1</v>
      </c>
      <c r="X236" s="16">
        <f>COUNTIF('Form Responses 1'!$B$2:$B$763,$B236)</f>
        <v>1</v>
      </c>
      <c r="Y236" s="16" t="str">
        <f t="shared" si="0"/>
        <v>SAMA</v>
      </c>
      <c r="Z236" s="16" t="str">
        <f t="shared" si="1"/>
        <v>SAMA</v>
      </c>
      <c r="AA236" s="16" t="str">
        <f t="shared" si="2"/>
        <v>SAMA</v>
      </c>
    </row>
    <row r="237" spans="1:27" ht="15" x14ac:dyDescent="0.25">
      <c r="A237" s="13" t="s">
        <v>230</v>
      </c>
      <c r="B237" s="14">
        <v>20534060</v>
      </c>
      <c r="C237" s="13" t="s">
        <v>22</v>
      </c>
      <c r="D237" s="13" t="s">
        <v>495</v>
      </c>
      <c r="E237" s="13" t="s">
        <v>407</v>
      </c>
      <c r="F237" s="13" t="s">
        <v>407</v>
      </c>
      <c r="G237" s="15">
        <v>66</v>
      </c>
      <c r="I237" s="9">
        <f>VLOOKUP($B237,'Form Responses 1'!$B$2:$S$771,6,FALSE)</f>
        <v>66</v>
      </c>
      <c r="J237" s="9">
        <f>VLOOKUP($B237,'Form Responses 1'!$B$2:$S$771,7,FALSE)</f>
        <v>32</v>
      </c>
      <c r="K237" s="9">
        <f>VLOOKUP($B237,'Form Responses 1'!$B$2:$S$771,8,FALSE)</f>
        <v>34</v>
      </c>
      <c r="L237" s="10">
        <f>VLOOKUP($B237,'Form Responses 1'!$B$2:$S$771,9,FALSE)</f>
        <v>64</v>
      </c>
      <c r="M237" s="10">
        <f>VLOOKUP($B237,'Form Responses 1'!$B$2:$S$771,10,FALSE)</f>
        <v>1</v>
      </c>
      <c r="N237" s="10">
        <f>VLOOKUP($B237,'Form Responses 1'!$B$2:$S$771,11,FALSE)</f>
        <v>61</v>
      </c>
      <c r="O237" s="10">
        <f>VLOOKUP($B237,'Form Responses 1'!$B$2:$S$771,12,FALSE)</f>
        <v>2</v>
      </c>
      <c r="P237" s="11">
        <f>VLOOKUP($B237,'Form Responses 1'!$B$2:$S$771,13,FALSE)</f>
        <v>2</v>
      </c>
      <c r="Q237" s="11">
        <f>VLOOKUP($B237,'Form Responses 1'!$B$2:$S$771,14,FALSE)</f>
        <v>0</v>
      </c>
      <c r="R237" s="11">
        <f>VLOOKUP($B237,'Form Responses 1'!$B$2:$S$771,15,FALSE)</f>
        <v>1</v>
      </c>
      <c r="S237" s="11">
        <f>VLOOKUP($B237,'Form Responses 1'!$B$2:$S$771,16,FALSE)</f>
        <v>1</v>
      </c>
      <c r="T237" s="1">
        <f>VLOOKUP($B237,'Form Responses 1'!$B$2:$S$771,17,FALSE)</f>
        <v>0</v>
      </c>
      <c r="U237" s="1">
        <f>VLOOKUP($B237,'Form Responses 1'!$B$2:$S$771,18,FALSE)</f>
        <v>0</v>
      </c>
      <c r="V237" s="1">
        <f>VLOOKUP($B237,'Form Responses 1'!$B$2:$U$771,19,FALSE)</f>
        <v>9</v>
      </c>
      <c r="W237" s="1">
        <f>VLOOKUP($B237,'Form Responses 1'!$B$2:$U$771,20,FALSE)</f>
        <v>9</v>
      </c>
      <c r="X237" s="16">
        <f>COUNTIF('Form Responses 1'!$B$2:$B$763,$B237)</f>
        <v>1</v>
      </c>
      <c r="Y237" s="16" t="str">
        <f t="shared" si="0"/>
        <v>SAMA</v>
      </c>
      <c r="Z237" s="16" t="str">
        <f t="shared" si="1"/>
        <v>SAMA</v>
      </c>
      <c r="AA237" s="16" t="str">
        <f t="shared" si="2"/>
        <v>SAMA</v>
      </c>
    </row>
    <row r="238" spans="1:27" ht="15" x14ac:dyDescent="0.25">
      <c r="A238" s="13" t="s">
        <v>511</v>
      </c>
      <c r="B238" s="14">
        <v>20533905</v>
      </c>
      <c r="C238" s="13" t="s">
        <v>22</v>
      </c>
      <c r="D238" s="13" t="s">
        <v>495</v>
      </c>
      <c r="E238" s="13" t="s">
        <v>510</v>
      </c>
      <c r="F238" s="13" t="s">
        <v>416</v>
      </c>
      <c r="G238" s="15">
        <v>238</v>
      </c>
      <c r="I238" s="9">
        <f>VLOOKUP($B238,'Form Responses 1'!$B$2:$S$771,6,FALSE)</f>
        <v>231</v>
      </c>
      <c r="J238" s="9">
        <f>VLOOKUP($B238,'Form Responses 1'!$B$2:$S$771,7,FALSE)</f>
        <v>121</v>
      </c>
      <c r="K238" s="9">
        <f>VLOOKUP($B238,'Form Responses 1'!$B$2:$S$771,8,FALSE)</f>
        <v>110</v>
      </c>
      <c r="L238" s="10">
        <f>VLOOKUP($B238,'Form Responses 1'!$B$2:$S$771,9,FALSE)</f>
        <v>231</v>
      </c>
      <c r="M238" s="10">
        <f>VLOOKUP($B238,'Form Responses 1'!$B$2:$S$771,10,FALSE)</f>
        <v>1</v>
      </c>
      <c r="N238" s="10">
        <f>VLOOKUP($B238,'Form Responses 1'!$B$2:$S$771,11,FALSE)</f>
        <v>226</v>
      </c>
      <c r="O238" s="10">
        <f>VLOOKUP($B238,'Form Responses 1'!$B$2:$S$771,12,FALSE)</f>
        <v>4</v>
      </c>
      <c r="P238" s="11">
        <f>VLOOKUP($B238,'Form Responses 1'!$B$2:$S$771,13,FALSE)</f>
        <v>0</v>
      </c>
      <c r="Q238" s="11">
        <f>VLOOKUP($B238,'Form Responses 1'!$B$2:$S$771,14,FALSE)</f>
        <v>0</v>
      </c>
      <c r="R238" s="11">
        <f>VLOOKUP($B238,'Form Responses 1'!$B$2:$S$771,15,FALSE)</f>
        <v>0</v>
      </c>
      <c r="S238" s="11">
        <f>VLOOKUP($B238,'Form Responses 1'!$B$2:$S$771,16,FALSE)</f>
        <v>0</v>
      </c>
      <c r="T238" s="1">
        <f>VLOOKUP($B238,'Form Responses 1'!$B$2:$S$771,17,FALSE)</f>
        <v>0</v>
      </c>
      <c r="U238" s="1">
        <f>VLOOKUP($B238,'Form Responses 1'!$B$2:$S$771,18,FALSE)</f>
        <v>0</v>
      </c>
      <c r="V238" s="1">
        <f>VLOOKUP($B238,'Form Responses 1'!$B$2:$U$771,19,FALSE)</f>
        <v>40</v>
      </c>
      <c r="W238" s="1">
        <f>VLOOKUP($B238,'Form Responses 1'!$B$2:$U$771,20,FALSE)</f>
        <v>31</v>
      </c>
      <c r="X238" s="16">
        <f>COUNTIF('Form Responses 1'!$B$2:$B$763,$B238)</f>
        <v>1</v>
      </c>
      <c r="Y238" s="16" t="str">
        <f t="shared" si="0"/>
        <v>SAMA</v>
      </c>
      <c r="Z238" s="16" t="str">
        <f t="shared" si="1"/>
        <v>SAMA</v>
      </c>
      <c r="AA238" s="16" t="str">
        <f t="shared" si="2"/>
        <v>SAMA</v>
      </c>
    </row>
    <row r="239" spans="1:27" ht="15" x14ac:dyDescent="0.25">
      <c r="A239" s="13" t="s">
        <v>384</v>
      </c>
      <c r="B239" s="14">
        <v>20533906</v>
      </c>
      <c r="C239" s="13" t="s">
        <v>22</v>
      </c>
      <c r="D239" s="13" t="s">
        <v>495</v>
      </c>
      <c r="E239" s="13" t="s">
        <v>464</v>
      </c>
      <c r="F239" s="13" t="s">
        <v>416</v>
      </c>
      <c r="G239" s="15">
        <v>301</v>
      </c>
      <c r="I239" s="9">
        <f>VLOOKUP($B239,'Form Responses 1'!$B$2:$S$771,6,FALSE)</f>
        <v>301</v>
      </c>
      <c r="J239" s="9">
        <f>VLOOKUP($B239,'Form Responses 1'!$B$2:$S$771,7,FALSE)</f>
        <v>160</v>
      </c>
      <c r="K239" s="9">
        <f>VLOOKUP($B239,'Form Responses 1'!$B$2:$S$771,8,FALSE)</f>
        <v>141</v>
      </c>
      <c r="L239" s="10">
        <f>VLOOKUP($B239,'Form Responses 1'!$B$2:$S$771,9,FALSE)</f>
        <v>250</v>
      </c>
      <c r="M239" s="10">
        <f>VLOOKUP($B239,'Form Responses 1'!$B$2:$S$771,10,FALSE)</f>
        <v>11</v>
      </c>
      <c r="N239" s="10">
        <f>VLOOKUP($B239,'Form Responses 1'!$B$2:$S$771,11,FALSE)</f>
        <v>239</v>
      </c>
      <c r="O239" s="10">
        <f>VLOOKUP($B239,'Form Responses 1'!$B$2:$S$771,12,FALSE)</f>
        <v>0</v>
      </c>
      <c r="P239" s="11">
        <f>VLOOKUP($B239,'Form Responses 1'!$B$2:$S$771,13,FALSE)</f>
        <v>51</v>
      </c>
      <c r="Q239" s="11">
        <f>VLOOKUP($B239,'Form Responses 1'!$B$2:$S$771,14,FALSE)</f>
        <v>1</v>
      </c>
      <c r="R239" s="11">
        <f>VLOOKUP($B239,'Form Responses 1'!$B$2:$S$771,15,FALSE)</f>
        <v>50</v>
      </c>
      <c r="S239" s="11">
        <f>VLOOKUP($B239,'Form Responses 1'!$B$2:$S$771,16,FALSE)</f>
        <v>0</v>
      </c>
      <c r="T239" s="1">
        <f>VLOOKUP($B239,'Form Responses 1'!$B$2:$S$771,17,FALSE)</f>
        <v>0</v>
      </c>
      <c r="U239" s="1" t="str">
        <f>VLOOKUP($B239,'Form Responses 1'!$B$2:$S$771,18,FALSE)</f>
        <v>-</v>
      </c>
      <c r="V239" s="1">
        <f>VLOOKUP($B239,'Form Responses 1'!$B$2:$U$771,19,FALSE)</f>
        <v>39</v>
      </c>
      <c r="W239" s="1">
        <f>VLOOKUP($B239,'Form Responses 1'!$B$2:$U$771,20,FALSE)</f>
        <v>39</v>
      </c>
      <c r="X239" s="16">
        <f>COUNTIF('Form Responses 1'!$B$2:$B$763,$B239)</f>
        <v>1</v>
      </c>
      <c r="Y239" s="16" t="str">
        <f t="shared" si="0"/>
        <v>SAMA</v>
      </c>
      <c r="Z239" s="16" t="str">
        <f t="shared" si="1"/>
        <v>SAMA</v>
      </c>
      <c r="AA239" s="16" t="str">
        <f t="shared" si="2"/>
        <v>SAMA</v>
      </c>
    </row>
    <row r="240" spans="1:27" ht="15" x14ac:dyDescent="0.25">
      <c r="A240" s="13" t="s">
        <v>512</v>
      </c>
      <c r="B240" s="14">
        <v>20534064</v>
      </c>
      <c r="C240" s="13" t="s">
        <v>22</v>
      </c>
      <c r="D240" s="13" t="s">
        <v>495</v>
      </c>
      <c r="E240" s="13" t="s">
        <v>402</v>
      </c>
      <c r="F240" s="13" t="s">
        <v>402</v>
      </c>
      <c r="G240" s="15">
        <v>262</v>
      </c>
      <c r="I240" s="9">
        <f>VLOOKUP($B240,'Form Responses 1'!$B$2:$S$771,6,FALSE)</f>
        <v>264</v>
      </c>
      <c r="J240" s="9">
        <f>VLOOKUP($B240,'Form Responses 1'!$B$2:$S$771,7,FALSE)</f>
        <v>124</v>
      </c>
      <c r="K240" s="9">
        <f>VLOOKUP($B240,'Form Responses 1'!$B$2:$S$771,8,FALSE)</f>
        <v>140</v>
      </c>
      <c r="L240" s="10">
        <f>VLOOKUP($B240,'Form Responses 1'!$B$2:$S$771,9,FALSE)</f>
        <v>218</v>
      </c>
      <c r="M240" s="10">
        <f>VLOOKUP($B240,'Form Responses 1'!$B$2:$S$771,10,FALSE)</f>
        <v>4</v>
      </c>
      <c r="N240" s="10">
        <f>VLOOKUP($B240,'Form Responses 1'!$B$2:$S$771,11,FALSE)</f>
        <v>211</v>
      </c>
      <c r="O240" s="10">
        <f>VLOOKUP($B240,'Form Responses 1'!$B$2:$S$771,12,FALSE)</f>
        <v>3</v>
      </c>
      <c r="P240" s="11">
        <f>VLOOKUP($B240,'Form Responses 1'!$B$2:$S$771,13,FALSE)</f>
        <v>46</v>
      </c>
      <c r="Q240" s="11">
        <f>VLOOKUP($B240,'Form Responses 1'!$B$2:$S$771,14,FALSE)</f>
        <v>2</v>
      </c>
      <c r="R240" s="11">
        <f>VLOOKUP($B240,'Form Responses 1'!$B$2:$S$771,15,FALSE)</f>
        <v>42</v>
      </c>
      <c r="S240" s="11">
        <f>VLOOKUP($B240,'Form Responses 1'!$B$2:$S$771,16,FALSE)</f>
        <v>2</v>
      </c>
      <c r="T240" s="1">
        <f>VLOOKUP($B240,'Form Responses 1'!$B$2:$S$771,17,FALSE)</f>
        <v>0</v>
      </c>
      <c r="U240" s="1">
        <f>VLOOKUP($B240,'Form Responses 1'!$B$2:$S$771,18,FALSE)</f>
        <v>0</v>
      </c>
      <c r="V240" s="1">
        <f>VLOOKUP($B240,'Form Responses 1'!$B$2:$U$771,19,FALSE)</f>
        <v>36</v>
      </c>
      <c r="W240" s="1">
        <f>VLOOKUP($B240,'Form Responses 1'!$B$2:$U$771,20,FALSE)</f>
        <v>32</v>
      </c>
      <c r="X240" s="16">
        <f>COUNTIF('Form Responses 1'!$B$2:$B$763,$B240)</f>
        <v>1</v>
      </c>
      <c r="Y240" s="16" t="str">
        <f t="shared" si="0"/>
        <v>SAMA</v>
      </c>
      <c r="Z240" s="16" t="str">
        <f t="shared" si="1"/>
        <v>SAMA</v>
      </c>
      <c r="AA240" s="16" t="str">
        <f t="shared" si="2"/>
        <v>SAMA</v>
      </c>
    </row>
    <row r="241" spans="1:27" ht="15" x14ac:dyDescent="0.25">
      <c r="A241" s="13" t="s">
        <v>216</v>
      </c>
      <c r="B241" s="14">
        <v>20533915</v>
      </c>
      <c r="C241" s="13" t="s">
        <v>22</v>
      </c>
      <c r="D241" s="13" t="s">
        <v>495</v>
      </c>
      <c r="E241" s="13" t="s">
        <v>468</v>
      </c>
      <c r="F241" s="13" t="s">
        <v>416</v>
      </c>
      <c r="G241" s="15">
        <v>181</v>
      </c>
      <c r="I241" s="9">
        <f>VLOOKUP($B241,'Form Responses 1'!$B$2:$S$771,6,FALSE)</f>
        <v>181</v>
      </c>
      <c r="J241" s="9">
        <f>VLOOKUP($B241,'Form Responses 1'!$B$2:$S$771,7,FALSE)</f>
        <v>86</v>
      </c>
      <c r="K241" s="9">
        <f>VLOOKUP($B241,'Form Responses 1'!$B$2:$S$771,8,FALSE)</f>
        <v>95</v>
      </c>
      <c r="L241" s="10">
        <f>VLOOKUP($B241,'Form Responses 1'!$B$2:$S$771,9,FALSE)</f>
        <v>130</v>
      </c>
      <c r="M241" s="10">
        <f>VLOOKUP($B241,'Form Responses 1'!$B$2:$S$771,10,FALSE)</f>
        <v>7</v>
      </c>
      <c r="N241" s="10">
        <f>VLOOKUP($B241,'Form Responses 1'!$B$2:$S$771,11,FALSE)</f>
        <v>122</v>
      </c>
      <c r="O241" s="10">
        <f>VLOOKUP($B241,'Form Responses 1'!$B$2:$S$771,12,FALSE)</f>
        <v>1</v>
      </c>
      <c r="P241" s="11">
        <f>VLOOKUP($B241,'Form Responses 1'!$B$2:$S$771,13,FALSE)</f>
        <v>51</v>
      </c>
      <c r="Q241" s="11">
        <f>VLOOKUP($B241,'Form Responses 1'!$B$2:$S$771,14,FALSE)</f>
        <v>4</v>
      </c>
      <c r="R241" s="11">
        <f>VLOOKUP($B241,'Form Responses 1'!$B$2:$S$771,15,FALSE)</f>
        <v>47</v>
      </c>
      <c r="S241" s="11">
        <f>VLOOKUP($B241,'Form Responses 1'!$B$2:$S$771,16,FALSE)</f>
        <v>0</v>
      </c>
      <c r="T241" s="1">
        <f>VLOOKUP($B241,'Form Responses 1'!$B$2:$S$771,17,FALSE)</f>
        <v>0</v>
      </c>
      <c r="U241" s="1">
        <f>VLOOKUP($B241,'Form Responses 1'!$B$2:$S$771,18,FALSE)</f>
        <v>0</v>
      </c>
      <c r="V241" s="1">
        <f>VLOOKUP($B241,'Form Responses 1'!$B$2:$U$771,19,FALSE)</f>
        <v>24</v>
      </c>
      <c r="W241" s="1">
        <f>VLOOKUP($B241,'Form Responses 1'!$B$2:$U$771,20,FALSE)</f>
        <v>24</v>
      </c>
      <c r="X241" s="16">
        <f>COUNTIF('Form Responses 1'!$B$2:$B$763,$B241)</f>
        <v>1</v>
      </c>
      <c r="Y241" s="16" t="str">
        <f t="shared" si="0"/>
        <v>SAMA</v>
      </c>
      <c r="Z241" s="16" t="str">
        <f t="shared" si="1"/>
        <v>SAMA</v>
      </c>
      <c r="AA241" s="16" t="str">
        <f t="shared" si="2"/>
        <v>SAMA</v>
      </c>
    </row>
    <row r="242" spans="1:27" ht="15" x14ac:dyDescent="0.25">
      <c r="A242" s="13" t="s">
        <v>171</v>
      </c>
      <c r="B242" s="14">
        <v>20533916</v>
      </c>
      <c r="C242" s="13" t="s">
        <v>22</v>
      </c>
      <c r="D242" s="13" t="s">
        <v>495</v>
      </c>
      <c r="E242" s="13" t="s">
        <v>439</v>
      </c>
      <c r="F242" s="13" t="s">
        <v>416</v>
      </c>
      <c r="G242" s="15">
        <v>405</v>
      </c>
      <c r="I242" s="9">
        <f>VLOOKUP($B242,'Form Responses 1'!$B$2:$S$771,6,FALSE)</f>
        <v>406</v>
      </c>
      <c r="J242" s="9">
        <f>VLOOKUP($B242,'Form Responses 1'!$B$2:$S$771,7,FALSE)</f>
        <v>201</v>
      </c>
      <c r="K242" s="9">
        <f>VLOOKUP($B242,'Form Responses 1'!$B$2:$S$771,8,FALSE)</f>
        <v>205</v>
      </c>
      <c r="L242" s="10">
        <f>VLOOKUP($B242,'Form Responses 1'!$B$2:$S$771,9,FALSE)</f>
        <v>309</v>
      </c>
      <c r="M242" s="10">
        <f>VLOOKUP($B242,'Form Responses 1'!$B$2:$S$771,10,FALSE)</f>
        <v>16</v>
      </c>
      <c r="N242" s="10">
        <f>VLOOKUP($B242,'Form Responses 1'!$B$2:$S$771,11,FALSE)</f>
        <v>291</v>
      </c>
      <c r="O242" s="10">
        <f>VLOOKUP($B242,'Form Responses 1'!$B$2:$S$771,12,FALSE)</f>
        <v>2</v>
      </c>
      <c r="P242" s="11">
        <f>VLOOKUP($B242,'Form Responses 1'!$B$2:$S$771,13,FALSE)</f>
        <v>97</v>
      </c>
      <c r="Q242" s="11">
        <f>VLOOKUP($B242,'Form Responses 1'!$B$2:$S$771,14,FALSE)</f>
        <v>6</v>
      </c>
      <c r="R242" s="11">
        <f>VLOOKUP($B242,'Form Responses 1'!$B$2:$S$771,15,FALSE)</f>
        <v>91</v>
      </c>
      <c r="S242" s="11">
        <f>VLOOKUP($B242,'Form Responses 1'!$B$2:$S$771,16,FALSE)</f>
        <v>0</v>
      </c>
      <c r="T242" s="1">
        <f>VLOOKUP($B242,'Form Responses 1'!$B$2:$S$771,17,FALSE)</f>
        <v>0</v>
      </c>
      <c r="U242" s="1">
        <f>VLOOKUP($B242,'Form Responses 1'!$B$2:$S$771,18,FALSE)</f>
        <v>0</v>
      </c>
      <c r="V242" s="1">
        <f>VLOOKUP($B242,'Form Responses 1'!$B$2:$U$771,19,FALSE)</f>
        <v>52</v>
      </c>
      <c r="W242" s="1">
        <f>VLOOKUP($B242,'Form Responses 1'!$B$2:$U$771,20,FALSE)</f>
        <v>51</v>
      </c>
      <c r="X242" s="16">
        <f>COUNTIF('Form Responses 1'!$B$2:$B$763,$B242)</f>
        <v>1</v>
      </c>
      <c r="Y242" s="16" t="str">
        <f t="shared" si="0"/>
        <v>SAMA</v>
      </c>
      <c r="Z242" s="16" t="str">
        <f t="shared" si="1"/>
        <v>SAMA</v>
      </c>
      <c r="AA242" s="16" t="str">
        <f t="shared" si="2"/>
        <v>SAMA</v>
      </c>
    </row>
    <row r="243" spans="1:27" ht="15" x14ac:dyDescent="0.25">
      <c r="A243" s="13" t="s">
        <v>513</v>
      </c>
      <c r="B243" s="14">
        <v>20533917</v>
      </c>
      <c r="C243" s="13" t="s">
        <v>22</v>
      </c>
      <c r="D243" s="13" t="s">
        <v>495</v>
      </c>
      <c r="E243" s="13" t="s">
        <v>432</v>
      </c>
      <c r="F243" s="13" t="s">
        <v>416</v>
      </c>
      <c r="G243" s="15">
        <v>451</v>
      </c>
      <c r="I243" s="9">
        <f>VLOOKUP($B243,'Form Responses 1'!$B$2:$S$771,6,FALSE)</f>
        <v>451</v>
      </c>
      <c r="J243" s="9">
        <f>VLOOKUP($B243,'Form Responses 1'!$B$2:$S$771,7,FALSE)</f>
        <v>214</v>
      </c>
      <c r="K243" s="9">
        <f>VLOOKUP($B243,'Form Responses 1'!$B$2:$S$771,8,FALSE)</f>
        <v>237</v>
      </c>
      <c r="L243" s="10">
        <f>VLOOKUP($B243,'Form Responses 1'!$B$2:$S$771,9,FALSE)</f>
        <v>353</v>
      </c>
      <c r="M243" s="10">
        <f>VLOOKUP($B243,'Form Responses 1'!$B$2:$S$771,10,FALSE)</f>
        <v>8</v>
      </c>
      <c r="N243" s="10">
        <f>VLOOKUP($B243,'Form Responses 1'!$B$2:$S$771,11,FALSE)</f>
        <v>345</v>
      </c>
      <c r="O243" s="10">
        <f>VLOOKUP($B243,'Form Responses 1'!$B$2:$S$771,12,FALSE)</f>
        <v>0</v>
      </c>
      <c r="P243" s="11">
        <f>VLOOKUP($B243,'Form Responses 1'!$B$2:$S$771,13,FALSE)</f>
        <v>98</v>
      </c>
      <c r="Q243" s="11">
        <f>VLOOKUP($B243,'Form Responses 1'!$B$2:$S$771,14,FALSE)</f>
        <v>8</v>
      </c>
      <c r="R243" s="11">
        <f>VLOOKUP($B243,'Form Responses 1'!$B$2:$S$771,15,FALSE)</f>
        <v>90</v>
      </c>
      <c r="S243" s="11">
        <f>VLOOKUP($B243,'Form Responses 1'!$B$2:$S$771,16,FALSE)</f>
        <v>0</v>
      </c>
      <c r="T243" s="1">
        <f>VLOOKUP($B243,'Form Responses 1'!$B$2:$S$771,17,FALSE)</f>
        <v>0</v>
      </c>
      <c r="U243" s="1">
        <f>VLOOKUP($B243,'Form Responses 1'!$B$2:$S$771,18,FALSE)</f>
        <v>0</v>
      </c>
      <c r="V243" s="1">
        <f>VLOOKUP($B243,'Form Responses 1'!$B$2:$U$771,19,FALSE)</f>
        <v>72</v>
      </c>
      <c r="W243" s="1">
        <f>VLOOKUP($B243,'Form Responses 1'!$B$2:$U$771,20,FALSE)</f>
        <v>69</v>
      </c>
      <c r="X243" s="16">
        <f>COUNTIF('Form Responses 1'!$B$2:$B$763,$B243)</f>
        <v>1</v>
      </c>
      <c r="Y243" s="16" t="str">
        <f t="shared" si="0"/>
        <v>SAMA</v>
      </c>
      <c r="Z243" s="16" t="str">
        <f t="shared" si="1"/>
        <v>SAMA</v>
      </c>
      <c r="AA243" s="16" t="str">
        <f t="shared" si="2"/>
        <v>SAMA</v>
      </c>
    </row>
    <row r="244" spans="1:27" ht="15" x14ac:dyDescent="0.25">
      <c r="A244" s="13" t="s">
        <v>82</v>
      </c>
      <c r="B244" s="14">
        <v>20534062</v>
      </c>
      <c r="C244" s="13" t="s">
        <v>22</v>
      </c>
      <c r="D244" s="13" t="s">
        <v>495</v>
      </c>
      <c r="E244" s="13" t="s">
        <v>470</v>
      </c>
      <c r="F244" s="13" t="s">
        <v>407</v>
      </c>
      <c r="G244" s="15">
        <v>200</v>
      </c>
      <c r="I244" s="9">
        <f>VLOOKUP($B244,'Form Responses 1'!$B$2:$S$771,6,FALSE)</f>
        <v>200</v>
      </c>
      <c r="J244" s="9">
        <f>VLOOKUP($B244,'Form Responses 1'!$B$2:$S$771,7,FALSE)</f>
        <v>91</v>
      </c>
      <c r="K244" s="9">
        <f>VLOOKUP($B244,'Form Responses 1'!$B$2:$S$771,8,FALSE)</f>
        <v>109</v>
      </c>
      <c r="L244" s="10">
        <f>VLOOKUP($B244,'Form Responses 1'!$B$2:$S$771,9,FALSE)</f>
        <v>150</v>
      </c>
      <c r="M244" s="10">
        <f>VLOOKUP($B244,'Form Responses 1'!$B$2:$S$771,10,FALSE)</f>
        <v>9</v>
      </c>
      <c r="N244" s="10">
        <f>VLOOKUP($B244,'Form Responses 1'!$B$2:$S$771,11,FALSE)</f>
        <v>141</v>
      </c>
      <c r="O244" s="10">
        <f>VLOOKUP($B244,'Form Responses 1'!$B$2:$S$771,12,FALSE)</f>
        <v>0</v>
      </c>
      <c r="P244" s="11">
        <f>VLOOKUP($B244,'Form Responses 1'!$B$2:$S$771,13,FALSE)</f>
        <v>50</v>
      </c>
      <c r="Q244" s="11">
        <f>VLOOKUP($B244,'Form Responses 1'!$B$2:$S$771,14,FALSE)</f>
        <v>3</v>
      </c>
      <c r="R244" s="11">
        <f>VLOOKUP($B244,'Form Responses 1'!$B$2:$S$771,15,FALSE)</f>
        <v>47</v>
      </c>
      <c r="S244" s="11">
        <f>VLOOKUP($B244,'Form Responses 1'!$B$2:$S$771,16,FALSE)</f>
        <v>0</v>
      </c>
      <c r="T244" s="1">
        <f>VLOOKUP($B244,'Form Responses 1'!$B$2:$S$771,17,FALSE)</f>
        <v>0</v>
      </c>
      <c r="U244" s="1">
        <f>VLOOKUP($B244,'Form Responses 1'!$B$2:$S$771,18,FALSE)</f>
        <v>0</v>
      </c>
      <c r="V244" s="1">
        <f>VLOOKUP($B244,'Form Responses 1'!$B$2:$U$771,19,FALSE)</f>
        <v>30</v>
      </c>
      <c r="W244" s="1">
        <f>VLOOKUP($B244,'Form Responses 1'!$B$2:$U$771,20,FALSE)</f>
        <v>30</v>
      </c>
      <c r="X244" s="16">
        <f>COUNTIF('Form Responses 1'!$B$2:$B$763,$B244)</f>
        <v>1</v>
      </c>
      <c r="Y244" s="16" t="str">
        <f t="shared" si="0"/>
        <v>SAMA</v>
      </c>
      <c r="Z244" s="16" t="str">
        <f t="shared" si="1"/>
        <v>SAMA</v>
      </c>
      <c r="AA244" s="16" t="str">
        <f t="shared" si="2"/>
        <v>SAMA</v>
      </c>
    </row>
    <row r="245" spans="1:27" ht="15" x14ac:dyDescent="0.25">
      <c r="A245" s="13" t="s">
        <v>207</v>
      </c>
      <c r="B245" s="14">
        <v>20533886</v>
      </c>
      <c r="C245" s="13" t="s">
        <v>22</v>
      </c>
      <c r="D245" s="13" t="s">
        <v>495</v>
      </c>
      <c r="E245" s="13" t="s">
        <v>478</v>
      </c>
      <c r="F245" s="13" t="s">
        <v>402</v>
      </c>
      <c r="G245" s="15">
        <v>537</v>
      </c>
      <c r="I245" s="9">
        <f>VLOOKUP($B245,'Form Responses 1'!$B$2:$S$771,6,FALSE)</f>
        <v>537</v>
      </c>
      <c r="J245" s="9">
        <f>VLOOKUP($B245,'Form Responses 1'!$B$2:$S$771,7,FALSE)</f>
        <v>293</v>
      </c>
      <c r="K245" s="9">
        <f>VLOOKUP($B245,'Form Responses 1'!$B$2:$S$771,8,FALSE)</f>
        <v>244</v>
      </c>
      <c r="L245" s="10">
        <f>VLOOKUP($B245,'Form Responses 1'!$B$2:$S$771,9,FALSE)</f>
        <v>421</v>
      </c>
      <c r="M245" s="10">
        <f>VLOOKUP($B245,'Form Responses 1'!$B$2:$S$771,10,FALSE)</f>
        <v>12</v>
      </c>
      <c r="N245" s="10">
        <f>VLOOKUP($B245,'Form Responses 1'!$B$2:$S$771,11,FALSE)</f>
        <v>386</v>
      </c>
      <c r="O245" s="10">
        <f>VLOOKUP($B245,'Form Responses 1'!$B$2:$S$771,12,FALSE)</f>
        <v>23</v>
      </c>
      <c r="P245" s="11">
        <f>VLOOKUP($B245,'Form Responses 1'!$B$2:$S$771,13,FALSE)</f>
        <v>116</v>
      </c>
      <c r="Q245" s="11">
        <f>VLOOKUP($B245,'Form Responses 1'!$B$2:$S$771,14,FALSE)</f>
        <v>4</v>
      </c>
      <c r="R245" s="11">
        <f>VLOOKUP($B245,'Form Responses 1'!$B$2:$S$771,15,FALSE)</f>
        <v>99</v>
      </c>
      <c r="S245" s="11">
        <f>VLOOKUP($B245,'Form Responses 1'!$B$2:$S$771,16,FALSE)</f>
        <v>13</v>
      </c>
      <c r="T245" s="1">
        <f>VLOOKUP($B245,'Form Responses 1'!$B$2:$S$771,17,FALSE)</f>
        <v>0</v>
      </c>
      <c r="U245" s="1">
        <f>VLOOKUP($B245,'Form Responses 1'!$B$2:$S$771,18,FALSE)</f>
        <v>0</v>
      </c>
      <c r="V245" s="1">
        <f>VLOOKUP($B245,'Form Responses 1'!$B$2:$U$771,19,FALSE)</f>
        <v>80</v>
      </c>
      <c r="W245" s="1">
        <f>VLOOKUP($B245,'Form Responses 1'!$B$2:$U$771,20,FALSE)</f>
        <v>78</v>
      </c>
      <c r="X245" s="16">
        <f>COUNTIF('Form Responses 1'!$B$2:$B$763,$B245)</f>
        <v>1</v>
      </c>
      <c r="Y245" s="16" t="str">
        <f t="shared" si="0"/>
        <v>SAMA</v>
      </c>
      <c r="Z245" s="16" t="str">
        <f t="shared" si="1"/>
        <v>SAMA</v>
      </c>
      <c r="AA245" s="16" t="str">
        <f t="shared" si="2"/>
        <v>SAMA</v>
      </c>
    </row>
    <row r="246" spans="1:27" ht="15" x14ac:dyDescent="0.25">
      <c r="A246" s="13" t="s">
        <v>514</v>
      </c>
      <c r="B246" s="14">
        <v>69830193</v>
      </c>
      <c r="C246" s="13" t="s">
        <v>22</v>
      </c>
      <c r="D246" s="13" t="s">
        <v>495</v>
      </c>
      <c r="E246" s="13" t="s">
        <v>415</v>
      </c>
      <c r="F246" s="13" t="s">
        <v>416</v>
      </c>
      <c r="G246" s="15">
        <v>47</v>
      </c>
      <c r="I246" s="9">
        <f>VLOOKUP($B246,'Form Responses 1'!$B$2:$S$771,6,FALSE)</f>
        <v>47</v>
      </c>
      <c r="J246" s="9">
        <f>VLOOKUP($B246,'Form Responses 1'!$B$2:$S$771,7,FALSE)</f>
        <v>26</v>
      </c>
      <c r="K246" s="9">
        <f>VLOOKUP($B246,'Form Responses 1'!$B$2:$S$771,8,FALSE)</f>
        <v>21</v>
      </c>
      <c r="L246" s="10">
        <f>VLOOKUP($B246,'Form Responses 1'!$B$2:$S$771,9,FALSE)</f>
        <v>47</v>
      </c>
      <c r="M246" s="10">
        <f>VLOOKUP($B246,'Form Responses 1'!$B$2:$S$771,10,FALSE)</f>
        <v>0</v>
      </c>
      <c r="N246" s="10">
        <f>VLOOKUP($B246,'Form Responses 1'!$B$2:$S$771,11,FALSE)</f>
        <v>39</v>
      </c>
      <c r="O246" s="10">
        <f>VLOOKUP($B246,'Form Responses 1'!$B$2:$S$771,12,FALSE)</f>
        <v>8</v>
      </c>
      <c r="P246" s="11">
        <f>VLOOKUP($B246,'Form Responses 1'!$B$2:$S$771,13,FALSE)</f>
        <v>0</v>
      </c>
      <c r="Q246" s="11">
        <f>VLOOKUP($B246,'Form Responses 1'!$B$2:$S$771,14,FALSE)</f>
        <v>0</v>
      </c>
      <c r="R246" s="11">
        <f>VLOOKUP($B246,'Form Responses 1'!$B$2:$S$771,15,FALSE)</f>
        <v>0</v>
      </c>
      <c r="S246" s="11">
        <f>VLOOKUP($B246,'Form Responses 1'!$B$2:$S$771,16,FALSE)</f>
        <v>0</v>
      </c>
      <c r="T246" s="1">
        <f>VLOOKUP($B246,'Form Responses 1'!$B$2:$S$771,17,FALSE)</f>
        <v>0</v>
      </c>
      <c r="U246" s="1" t="str">
        <f>VLOOKUP($B246,'Form Responses 1'!$B$2:$S$771,18,FALSE)</f>
        <v>-</v>
      </c>
      <c r="V246" s="1">
        <f>VLOOKUP($B246,'Form Responses 1'!$B$2:$U$771,19,FALSE)</f>
        <v>3</v>
      </c>
      <c r="W246" s="1">
        <f>VLOOKUP($B246,'Form Responses 1'!$B$2:$U$771,20,FALSE)</f>
        <v>2</v>
      </c>
      <c r="X246" s="16">
        <f>COUNTIF('Form Responses 1'!$B$2:$B$763,$B246)</f>
        <v>1</v>
      </c>
      <c r="Y246" s="16" t="str">
        <f t="shared" si="0"/>
        <v>SAMA</v>
      </c>
      <c r="Z246" s="16" t="str">
        <f t="shared" si="1"/>
        <v>SAMA</v>
      </c>
      <c r="AA246" s="16" t="str">
        <f t="shared" si="2"/>
        <v>SAMA</v>
      </c>
    </row>
    <row r="247" spans="1:27" ht="15" x14ac:dyDescent="0.25">
      <c r="A247" s="13" t="s">
        <v>44</v>
      </c>
      <c r="B247" s="14">
        <v>20533887</v>
      </c>
      <c r="C247" s="13" t="s">
        <v>22</v>
      </c>
      <c r="D247" s="13" t="s">
        <v>495</v>
      </c>
      <c r="E247" s="13" t="s">
        <v>435</v>
      </c>
      <c r="F247" s="13" t="s">
        <v>402</v>
      </c>
      <c r="G247" s="15">
        <v>237</v>
      </c>
      <c r="I247" s="9">
        <f>VLOOKUP($B247,'Form Responses 1'!$B$2:$S$771,6,FALSE)</f>
        <v>237</v>
      </c>
      <c r="J247" s="9">
        <f>VLOOKUP($B247,'Form Responses 1'!$B$2:$S$771,7,FALSE)</f>
        <v>131</v>
      </c>
      <c r="K247" s="9">
        <f>VLOOKUP($B247,'Form Responses 1'!$B$2:$S$771,8,FALSE)</f>
        <v>106</v>
      </c>
      <c r="L247" s="10">
        <f>VLOOKUP($B247,'Form Responses 1'!$B$2:$S$771,9,FALSE)</f>
        <v>176</v>
      </c>
      <c r="M247" s="10">
        <f>VLOOKUP($B247,'Form Responses 1'!$B$2:$S$771,10,FALSE)</f>
        <v>9</v>
      </c>
      <c r="N247" s="10">
        <f>VLOOKUP($B247,'Form Responses 1'!$B$2:$S$771,11,FALSE)</f>
        <v>166</v>
      </c>
      <c r="O247" s="10">
        <f>VLOOKUP($B247,'Form Responses 1'!$B$2:$S$771,12,FALSE)</f>
        <v>1</v>
      </c>
      <c r="P247" s="11">
        <f>VLOOKUP($B247,'Form Responses 1'!$B$2:$S$771,13,FALSE)</f>
        <v>61</v>
      </c>
      <c r="Q247" s="11">
        <f>VLOOKUP($B247,'Form Responses 1'!$B$2:$S$771,14,FALSE)</f>
        <v>2</v>
      </c>
      <c r="R247" s="11">
        <f>VLOOKUP($B247,'Form Responses 1'!$B$2:$S$771,15,FALSE)</f>
        <v>59</v>
      </c>
      <c r="S247" s="11">
        <f>VLOOKUP($B247,'Form Responses 1'!$B$2:$S$771,16,FALSE)</f>
        <v>0</v>
      </c>
      <c r="T247" s="1">
        <f>VLOOKUP($B247,'Form Responses 1'!$B$2:$S$771,17,FALSE)</f>
        <v>0</v>
      </c>
      <c r="U247" s="1">
        <f>VLOOKUP($B247,'Form Responses 1'!$B$2:$S$771,18,FALSE)</f>
        <v>0</v>
      </c>
      <c r="V247" s="1">
        <f>VLOOKUP($B247,'Form Responses 1'!$B$2:$U$771,19,FALSE)</f>
        <v>39</v>
      </c>
      <c r="W247" s="1">
        <f>VLOOKUP($B247,'Form Responses 1'!$B$2:$U$771,20,FALSE)</f>
        <v>39</v>
      </c>
      <c r="X247" s="16">
        <f>COUNTIF('Form Responses 1'!$B$2:$B$763,$B247)</f>
        <v>1</v>
      </c>
      <c r="Y247" s="16" t="str">
        <f t="shared" si="0"/>
        <v>SAMA</v>
      </c>
      <c r="Z247" s="16" t="str">
        <f t="shared" si="1"/>
        <v>SAMA</v>
      </c>
      <c r="AA247" s="16" t="str">
        <f t="shared" si="2"/>
        <v>SAMA</v>
      </c>
    </row>
    <row r="248" spans="1:27" ht="15" x14ac:dyDescent="0.25">
      <c r="A248" s="13" t="s">
        <v>335</v>
      </c>
      <c r="B248" s="14">
        <v>20533863</v>
      </c>
      <c r="C248" s="13" t="s">
        <v>22</v>
      </c>
      <c r="D248" s="13" t="s">
        <v>495</v>
      </c>
      <c r="E248" s="13" t="s">
        <v>436</v>
      </c>
      <c r="F248" s="13" t="s">
        <v>407</v>
      </c>
      <c r="G248" s="15">
        <v>407</v>
      </c>
      <c r="I248" s="9">
        <f>VLOOKUP($B248,'Form Responses 1'!$B$2:$S$771,6,FALSE)</f>
        <v>416</v>
      </c>
      <c r="J248" s="9">
        <f>VLOOKUP($B248,'Form Responses 1'!$B$2:$S$771,7,FALSE)</f>
        <v>234</v>
      </c>
      <c r="K248" s="9">
        <f>VLOOKUP($B248,'Form Responses 1'!$B$2:$S$771,8,FALSE)</f>
        <v>182</v>
      </c>
      <c r="L248" s="10">
        <f>VLOOKUP($B248,'Form Responses 1'!$B$2:$S$771,9,FALSE)</f>
        <v>323</v>
      </c>
      <c r="M248" s="10">
        <f>VLOOKUP($B248,'Form Responses 1'!$B$2:$S$771,10,FALSE)</f>
        <v>0</v>
      </c>
      <c r="N248" s="10">
        <f>VLOOKUP($B248,'Form Responses 1'!$B$2:$S$771,11,FALSE)</f>
        <v>323</v>
      </c>
      <c r="O248" s="10">
        <f>VLOOKUP($B248,'Form Responses 1'!$B$2:$S$771,12,FALSE)</f>
        <v>0</v>
      </c>
      <c r="P248" s="11">
        <f>VLOOKUP($B248,'Form Responses 1'!$B$2:$S$771,13,FALSE)</f>
        <v>93</v>
      </c>
      <c r="Q248" s="11">
        <f>VLOOKUP($B248,'Form Responses 1'!$B$2:$S$771,14,FALSE)</f>
        <v>0</v>
      </c>
      <c r="R248" s="11">
        <f>VLOOKUP($B248,'Form Responses 1'!$B$2:$S$771,15,FALSE)</f>
        <v>93</v>
      </c>
      <c r="S248" s="11">
        <f>VLOOKUP($B248,'Form Responses 1'!$B$2:$S$771,16,FALSE)</f>
        <v>0</v>
      </c>
      <c r="T248" s="1">
        <f>VLOOKUP($B248,'Form Responses 1'!$B$2:$S$771,17,FALSE)</f>
        <v>0</v>
      </c>
      <c r="U248" s="1">
        <f>VLOOKUP($B248,'Form Responses 1'!$B$2:$S$771,18,FALSE)</f>
        <v>0</v>
      </c>
      <c r="V248" s="1">
        <f>VLOOKUP($B248,'Form Responses 1'!$B$2:$U$771,19,FALSE)</f>
        <v>72</v>
      </c>
      <c r="W248" s="1">
        <f>VLOOKUP($B248,'Form Responses 1'!$B$2:$U$771,20,FALSE)</f>
        <v>72</v>
      </c>
      <c r="X248" s="16">
        <f>COUNTIF('Form Responses 1'!$B$2:$B$763,$B248)</f>
        <v>1</v>
      </c>
      <c r="Y248" s="16" t="str">
        <f t="shared" si="0"/>
        <v>SAMA</v>
      </c>
      <c r="Z248" s="16" t="str">
        <f t="shared" si="1"/>
        <v>SAMA</v>
      </c>
      <c r="AA248" s="16" t="str">
        <f t="shared" si="2"/>
        <v>SAMA</v>
      </c>
    </row>
    <row r="249" spans="1:27" ht="15" x14ac:dyDescent="0.25">
      <c r="A249" s="13" t="s">
        <v>343</v>
      </c>
      <c r="B249" s="14">
        <v>20534044</v>
      </c>
      <c r="C249" s="13" t="s">
        <v>22</v>
      </c>
      <c r="D249" s="13" t="s">
        <v>495</v>
      </c>
      <c r="E249" s="13" t="s">
        <v>407</v>
      </c>
      <c r="F249" s="13" t="s">
        <v>407</v>
      </c>
      <c r="G249" s="15">
        <v>105</v>
      </c>
      <c r="I249" s="9">
        <f>VLOOKUP($B249,'Form Responses 1'!$B$2:$S$771,6,FALSE)</f>
        <v>107</v>
      </c>
      <c r="J249" s="9">
        <f>VLOOKUP($B249,'Form Responses 1'!$B$2:$S$771,7,FALSE)</f>
        <v>56</v>
      </c>
      <c r="K249" s="9">
        <f>VLOOKUP($B249,'Form Responses 1'!$B$2:$S$771,8,FALSE)</f>
        <v>51</v>
      </c>
      <c r="L249" s="10">
        <f>VLOOKUP($B249,'Form Responses 1'!$B$2:$S$771,9,FALSE)</f>
        <v>83</v>
      </c>
      <c r="M249" s="10">
        <f>VLOOKUP($B249,'Form Responses 1'!$B$2:$S$771,10,FALSE)</f>
        <v>3</v>
      </c>
      <c r="N249" s="10">
        <f>VLOOKUP($B249,'Form Responses 1'!$B$2:$S$771,11,FALSE)</f>
        <v>78</v>
      </c>
      <c r="O249" s="10">
        <f>VLOOKUP($B249,'Form Responses 1'!$B$2:$S$771,12,FALSE)</f>
        <v>2</v>
      </c>
      <c r="P249" s="11">
        <f>VLOOKUP($B249,'Form Responses 1'!$B$2:$S$771,13,FALSE)</f>
        <v>24</v>
      </c>
      <c r="Q249" s="11">
        <f>VLOOKUP($B249,'Form Responses 1'!$B$2:$S$771,14,FALSE)</f>
        <v>0</v>
      </c>
      <c r="R249" s="11">
        <f>VLOOKUP($B249,'Form Responses 1'!$B$2:$S$771,15,FALSE)</f>
        <v>21</v>
      </c>
      <c r="S249" s="11">
        <f>VLOOKUP($B249,'Form Responses 1'!$B$2:$S$771,16,FALSE)</f>
        <v>3</v>
      </c>
      <c r="T249" s="1">
        <f>VLOOKUP($B249,'Form Responses 1'!$B$2:$S$771,17,FALSE)</f>
        <v>0</v>
      </c>
      <c r="U249" s="1">
        <f>VLOOKUP($B249,'Form Responses 1'!$B$2:$S$771,18,FALSE)</f>
        <v>0</v>
      </c>
      <c r="V249" s="1">
        <f>VLOOKUP($B249,'Form Responses 1'!$B$2:$U$771,19,FALSE)</f>
        <v>15</v>
      </c>
      <c r="W249" s="1">
        <f>VLOOKUP($B249,'Form Responses 1'!$B$2:$U$771,20,FALSE)</f>
        <v>14</v>
      </c>
      <c r="X249" s="16">
        <f>COUNTIF('Form Responses 1'!$B$2:$B$763,$B249)</f>
        <v>1</v>
      </c>
      <c r="Y249" s="16" t="str">
        <f t="shared" si="0"/>
        <v>SAMA</v>
      </c>
      <c r="Z249" s="16" t="str">
        <f t="shared" si="1"/>
        <v>SAMA</v>
      </c>
      <c r="AA249" s="16" t="str">
        <f t="shared" si="2"/>
        <v>SAMA</v>
      </c>
    </row>
    <row r="250" spans="1:27" ht="15" x14ac:dyDescent="0.25">
      <c r="A250" s="13" t="s">
        <v>86</v>
      </c>
      <c r="B250" s="14">
        <v>20533869</v>
      </c>
      <c r="C250" s="13" t="s">
        <v>22</v>
      </c>
      <c r="D250" s="13" t="s">
        <v>495</v>
      </c>
      <c r="E250" s="13" t="s">
        <v>439</v>
      </c>
      <c r="F250" s="13" t="s">
        <v>416</v>
      </c>
      <c r="G250" s="15">
        <v>502</v>
      </c>
      <c r="I250" s="9">
        <f>VLOOKUP($B250,'Form Responses 1'!$B$2:$S$771,6,FALSE)</f>
        <v>502</v>
      </c>
      <c r="J250" s="9">
        <f>VLOOKUP($B250,'Form Responses 1'!$B$2:$S$771,7,FALSE)</f>
        <v>260</v>
      </c>
      <c r="K250" s="9">
        <f>VLOOKUP($B250,'Form Responses 1'!$B$2:$S$771,8,FALSE)</f>
        <v>242</v>
      </c>
      <c r="L250" s="10">
        <f>VLOOKUP($B250,'Form Responses 1'!$B$2:$S$771,9,FALSE)</f>
        <v>378</v>
      </c>
      <c r="M250" s="10">
        <f>VLOOKUP($B250,'Form Responses 1'!$B$2:$S$771,10,FALSE)</f>
        <v>37</v>
      </c>
      <c r="N250" s="10">
        <f>VLOOKUP($B250,'Form Responses 1'!$B$2:$S$771,11,FALSE)</f>
        <v>339</v>
      </c>
      <c r="O250" s="10">
        <f>VLOOKUP($B250,'Form Responses 1'!$B$2:$S$771,12,FALSE)</f>
        <v>2</v>
      </c>
      <c r="P250" s="11">
        <f>VLOOKUP($B250,'Form Responses 1'!$B$2:$S$771,13,FALSE)</f>
        <v>124</v>
      </c>
      <c r="Q250" s="11">
        <f>VLOOKUP($B250,'Form Responses 1'!$B$2:$S$771,14,FALSE)</f>
        <v>15</v>
      </c>
      <c r="R250" s="11">
        <f>VLOOKUP($B250,'Form Responses 1'!$B$2:$S$771,15,FALSE)</f>
        <v>109</v>
      </c>
      <c r="S250" s="11">
        <f>VLOOKUP($B250,'Form Responses 1'!$B$2:$S$771,16,FALSE)</f>
        <v>0</v>
      </c>
      <c r="T250" s="1">
        <f>VLOOKUP($B250,'Form Responses 1'!$B$2:$S$771,17,FALSE)</f>
        <v>0</v>
      </c>
      <c r="U250" s="1" t="str">
        <f>VLOOKUP($B250,'Form Responses 1'!$B$2:$S$771,18,FALSE)</f>
        <v>-</v>
      </c>
      <c r="V250" s="1">
        <f>VLOOKUP($B250,'Form Responses 1'!$B$2:$U$771,19,FALSE)</f>
        <v>98</v>
      </c>
      <c r="W250" s="1">
        <f>VLOOKUP($B250,'Form Responses 1'!$B$2:$U$771,20,FALSE)</f>
        <v>97</v>
      </c>
      <c r="X250" s="16">
        <f>COUNTIF('Form Responses 1'!$B$2:$B$763,$B250)</f>
        <v>1</v>
      </c>
      <c r="Y250" s="16" t="str">
        <f t="shared" si="0"/>
        <v>SAMA</v>
      </c>
      <c r="Z250" s="16" t="str">
        <f t="shared" si="1"/>
        <v>SAMA</v>
      </c>
      <c r="AA250" s="16" t="str">
        <f t="shared" si="2"/>
        <v>SAMA</v>
      </c>
    </row>
    <row r="251" spans="1:27" ht="15" x14ac:dyDescent="0.25">
      <c r="A251" s="13" t="s">
        <v>144</v>
      </c>
      <c r="B251" s="14">
        <v>69992638</v>
      </c>
      <c r="C251" s="13" t="s">
        <v>22</v>
      </c>
      <c r="D251" s="13" t="s">
        <v>495</v>
      </c>
      <c r="E251" s="13" t="s">
        <v>470</v>
      </c>
      <c r="F251" s="13" t="s">
        <v>407</v>
      </c>
      <c r="G251" s="15">
        <v>387</v>
      </c>
      <c r="I251" s="9">
        <f>VLOOKUP($B251,'Form Responses 1'!$B$2:$S$771,6,FALSE)</f>
        <v>387</v>
      </c>
      <c r="J251" s="9">
        <f>VLOOKUP($B251,'Form Responses 1'!$B$2:$S$771,7,FALSE)</f>
        <v>196</v>
      </c>
      <c r="K251" s="9">
        <f>VLOOKUP($B251,'Form Responses 1'!$B$2:$S$771,8,FALSE)</f>
        <v>191</v>
      </c>
      <c r="L251" s="10">
        <f>VLOOKUP($B251,'Form Responses 1'!$B$2:$S$771,9,FALSE)</f>
        <v>277</v>
      </c>
      <c r="M251" s="10">
        <f>VLOOKUP($B251,'Form Responses 1'!$B$2:$S$771,10,FALSE)</f>
        <v>31</v>
      </c>
      <c r="N251" s="10">
        <f>VLOOKUP($B251,'Form Responses 1'!$B$2:$S$771,11,FALSE)</f>
        <v>246</v>
      </c>
      <c r="O251" s="10">
        <f>VLOOKUP($B251,'Form Responses 1'!$B$2:$S$771,12,FALSE)</f>
        <v>0</v>
      </c>
      <c r="P251" s="11">
        <f>VLOOKUP($B251,'Form Responses 1'!$B$2:$S$771,13,FALSE)</f>
        <v>110</v>
      </c>
      <c r="Q251" s="11">
        <f>VLOOKUP($B251,'Form Responses 1'!$B$2:$S$771,14,FALSE)</f>
        <v>8</v>
      </c>
      <c r="R251" s="11">
        <f>VLOOKUP($B251,'Form Responses 1'!$B$2:$S$771,15,FALSE)</f>
        <v>102</v>
      </c>
      <c r="S251" s="11">
        <f>VLOOKUP($B251,'Form Responses 1'!$B$2:$S$771,16,FALSE)</f>
        <v>0</v>
      </c>
      <c r="T251" s="1">
        <f>VLOOKUP($B251,'Form Responses 1'!$B$2:$S$771,17,FALSE)</f>
        <v>0</v>
      </c>
      <c r="U251" s="1" t="str">
        <f>VLOOKUP($B251,'Form Responses 1'!$B$2:$S$771,18,FALSE)</f>
        <v>-</v>
      </c>
      <c r="V251" s="1">
        <f>VLOOKUP($B251,'Form Responses 1'!$B$2:$U$771,19,FALSE)</f>
        <v>60</v>
      </c>
      <c r="W251" s="1">
        <f>VLOOKUP($B251,'Form Responses 1'!$B$2:$U$771,20,FALSE)</f>
        <v>60</v>
      </c>
      <c r="X251" s="16">
        <f>COUNTIF('Form Responses 1'!$B$2:$B$763,$B251)</f>
        <v>1</v>
      </c>
      <c r="Y251" s="16" t="str">
        <f t="shared" si="0"/>
        <v>SAMA</v>
      </c>
      <c r="Z251" s="16" t="str">
        <f t="shared" si="1"/>
        <v>SAMA</v>
      </c>
      <c r="AA251" s="16" t="str">
        <f t="shared" si="2"/>
        <v>SAMA</v>
      </c>
    </row>
    <row r="252" spans="1:27" ht="15" x14ac:dyDescent="0.25">
      <c r="A252" s="13" t="s">
        <v>199</v>
      </c>
      <c r="B252" s="14">
        <v>20533913</v>
      </c>
      <c r="C252" s="13" t="s">
        <v>22</v>
      </c>
      <c r="D252" s="13" t="s">
        <v>495</v>
      </c>
      <c r="E252" s="13" t="s">
        <v>481</v>
      </c>
      <c r="F252" s="13" t="s">
        <v>416</v>
      </c>
      <c r="G252" s="15">
        <v>80</v>
      </c>
      <c r="I252" s="9">
        <f>VLOOKUP($B252,'Form Responses 1'!$B$2:$S$771,6,FALSE)</f>
        <v>80</v>
      </c>
      <c r="J252" s="9">
        <f>VLOOKUP($B252,'Form Responses 1'!$B$2:$S$771,7,FALSE)</f>
        <v>40</v>
      </c>
      <c r="K252" s="9">
        <f>VLOOKUP($B252,'Form Responses 1'!$B$2:$S$771,8,FALSE)</f>
        <v>40</v>
      </c>
      <c r="L252" s="10">
        <f>VLOOKUP($B252,'Form Responses 1'!$B$2:$S$771,9,FALSE)</f>
        <v>58</v>
      </c>
      <c r="M252" s="10">
        <f>VLOOKUP($B252,'Form Responses 1'!$B$2:$S$771,10,FALSE)</f>
        <v>2</v>
      </c>
      <c r="N252" s="10">
        <f>VLOOKUP($B252,'Form Responses 1'!$B$2:$S$771,11,FALSE)</f>
        <v>54</v>
      </c>
      <c r="O252" s="10">
        <f>VLOOKUP($B252,'Form Responses 1'!$B$2:$S$771,12,FALSE)</f>
        <v>2</v>
      </c>
      <c r="P252" s="11">
        <f>VLOOKUP($B252,'Form Responses 1'!$B$2:$S$771,13,FALSE)</f>
        <v>22</v>
      </c>
      <c r="Q252" s="11">
        <f>VLOOKUP($B252,'Form Responses 1'!$B$2:$S$771,14,FALSE)</f>
        <v>3</v>
      </c>
      <c r="R252" s="11">
        <f>VLOOKUP($B252,'Form Responses 1'!$B$2:$S$771,15,FALSE)</f>
        <v>18</v>
      </c>
      <c r="S252" s="11">
        <f>VLOOKUP($B252,'Form Responses 1'!$B$2:$S$771,16,FALSE)</f>
        <v>1</v>
      </c>
      <c r="T252" s="1">
        <f>VLOOKUP($B252,'Form Responses 1'!$B$2:$S$771,17,FALSE)</f>
        <v>0</v>
      </c>
      <c r="U252" s="1">
        <f>VLOOKUP($B252,'Form Responses 1'!$B$2:$S$771,18,FALSE)</f>
        <v>0</v>
      </c>
      <c r="V252" s="1">
        <f>VLOOKUP($B252,'Form Responses 1'!$B$2:$U$771,19,FALSE)</f>
        <v>9</v>
      </c>
      <c r="W252" s="1">
        <f>VLOOKUP($B252,'Form Responses 1'!$B$2:$U$771,20,FALSE)</f>
        <v>8</v>
      </c>
      <c r="X252" s="16">
        <f>COUNTIF('Form Responses 1'!$B$2:$B$763,$B252)</f>
        <v>1</v>
      </c>
      <c r="Y252" s="16" t="str">
        <f t="shared" si="0"/>
        <v>SAMA</v>
      </c>
      <c r="Z252" s="16" t="str">
        <f t="shared" si="1"/>
        <v>SAMA</v>
      </c>
      <c r="AA252" s="16" t="str">
        <f t="shared" si="2"/>
        <v>SAMA</v>
      </c>
    </row>
    <row r="253" spans="1:27" ht="15" x14ac:dyDescent="0.25">
      <c r="A253" s="13" t="s">
        <v>169</v>
      </c>
      <c r="B253" s="14">
        <v>20533893</v>
      </c>
      <c r="C253" s="13" t="s">
        <v>22</v>
      </c>
      <c r="D253" s="13" t="s">
        <v>495</v>
      </c>
      <c r="E253" s="13" t="s">
        <v>407</v>
      </c>
      <c r="F253" s="13" t="s">
        <v>407</v>
      </c>
      <c r="G253" s="15">
        <v>10</v>
      </c>
      <c r="I253" s="9">
        <f>VLOOKUP($B253,'Form Responses 1'!$B$2:$S$771,6,FALSE)</f>
        <v>10</v>
      </c>
      <c r="J253" s="9">
        <f>VLOOKUP($B253,'Form Responses 1'!$B$2:$S$771,7,FALSE)</f>
        <v>6</v>
      </c>
      <c r="K253" s="9">
        <f>VLOOKUP($B253,'Form Responses 1'!$B$2:$S$771,8,FALSE)</f>
        <v>4</v>
      </c>
      <c r="L253" s="10">
        <f>VLOOKUP($B253,'Form Responses 1'!$B$2:$S$771,9,FALSE)</f>
        <v>8</v>
      </c>
      <c r="M253" s="10">
        <f>VLOOKUP($B253,'Form Responses 1'!$B$2:$S$771,10,FALSE)</f>
        <v>2</v>
      </c>
      <c r="N253" s="10">
        <f>VLOOKUP($B253,'Form Responses 1'!$B$2:$S$771,11,FALSE)</f>
        <v>6</v>
      </c>
      <c r="O253" s="10">
        <f>VLOOKUP($B253,'Form Responses 1'!$B$2:$S$771,12,FALSE)</f>
        <v>0</v>
      </c>
      <c r="P253" s="11">
        <f>VLOOKUP($B253,'Form Responses 1'!$B$2:$S$771,13,FALSE)</f>
        <v>2</v>
      </c>
      <c r="Q253" s="11">
        <f>VLOOKUP($B253,'Form Responses 1'!$B$2:$S$771,14,FALSE)</f>
        <v>0</v>
      </c>
      <c r="R253" s="11">
        <f>VLOOKUP($B253,'Form Responses 1'!$B$2:$S$771,15,FALSE)</f>
        <v>2</v>
      </c>
      <c r="S253" s="11">
        <f>VLOOKUP($B253,'Form Responses 1'!$B$2:$S$771,16,FALSE)</f>
        <v>0</v>
      </c>
      <c r="T253" s="1">
        <f>VLOOKUP($B253,'Form Responses 1'!$B$2:$S$771,17,FALSE)</f>
        <v>0</v>
      </c>
      <c r="U253" s="1">
        <f>VLOOKUP($B253,'Form Responses 1'!$B$2:$S$771,18,FALSE)</f>
        <v>0</v>
      </c>
      <c r="V253" s="1">
        <f>VLOOKUP($B253,'Form Responses 1'!$B$2:$U$771,19,FALSE)</f>
        <v>3</v>
      </c>
      <c r="W253" s="1">
        <f>VLOOKUP($B253,'Form Responses 1'!$B$2:$U$771,20,FALSE)</f>
        <v>2</v>
      </c>
      <c r="X253" s="16">
        <f>COUNTIF('Form Responses 1'!$B$2:$B$763,$B253)</f>
        <v>1</v>
      </c>
      <c r="Y253" s="16" t="str">
        <f t="shared" si="0"/>
        <v>SAMA</v>
      </c>
      <c r="Z253" s="16" t="str">
        <f t="shared" si="1"/>
        <v>SAMA</v>
      </c>
      <c r="AA253" s="16" t="str">
        <f t="shared" si="2"/>
        <v>SAMA</v>
      </c>
    </row>
    <row r="254" spans="1:27" ht="15" x14ac:dyDescent="0.25">
      <c r="A254" s="13" t="s">
        <v>156</v>
      </c>
      <c r="B254" s="14">
        <v>20533899</v>
      </c>
      <c r="C254" s="13" t="s">
        <v>22</v>
      </c>
      <c r="D254" s="13" t="s">
        <v>495</v>
      </c>
      <c r="E254" s="13" t="s">
        <v>469</v>
      </c>
      <c r="F254" s="13" t="s">
        <v>428</v>
      </c>
      <c r="G254" s="15">
        <v>626</v>
      </c>
      <c r="I254" s="9">
        <f>VLOOKUP($B254,'Form Responses 1'!$B$2:$S$771,6,FALSE)</f>
        <v>626</v>
      </c>
      <c r="J254" s="9">
        <f>VLOOKUP($B254,'Form Responses 1'!$B$2:$S$771,7,FALSE)</f>
        <v>322</v>
      </c>
      <c r="K254" s="9">
        <f>VLOOKUP($B254,'Form Responses 1'!$B$2:$S$771,8,FALSE)</f>
        <v>304</v>
      </c>
      <c r="L254" s="10">
        <f>VLOOKUP($B254,'Form Responses 1'!$B$2:$S$771,9,FALSE)</f>
        <v>477</v>
      </c>
      <c r="M254" s="10">
        <f>VLOOKUP($B254,'Form Responses 1'!$B$2:$S$771,10,FALSE)</f>
        <v>42</v>
      </c>
      <c r="N254" s="10">
        <f>VLOOKUP($B254,'Form Responses 1'!$B$2:$S$771,11,FALSE)</f>
        <v>435</v>
      </c>
      <c r="O254" s="10">
        <f>VLOOKUP($B254,'Form Responses 1'!$B$2:$S$771,12,FALSE)</f>
        <v>0</v>
      </c>
      <c r="P254" s="11">
        <f>VLOOKUP($B254,'Form Responses 1'!$B$2:$S$771,13,FALSE)</f>
        <v>149</v>
      </c>
      <c r="Q254" s="11">
        <f>VLOOKUP($B254,'Form Responses 1'!$B$2:$S$771,14,FALSE)</f>
        <v>13</v>
      </c>
      <c r="R254" s="11">
        <f>VLOOKUP($B254,'Form Responses 1'!$B$2:$S$771,15,FALSE)</f>
        <v>136</v>
      </c>
      <c r="S254" s="11">
        <f>VLOOKUP($B254,'Form Responses 1'!$B$2:$S$771,16,FALSE)</f>
        <v>0</v>
      </c>
      <c r="T254" s="1">
        <f>VLOOKUP($B254,'Form Responses 1'!$B$2:$S$771,17,FALSE)</f>
        <v>0</v>
      </c>
      <c r="U254" s="1">
        <f>VLOOKUP($B254,'Form Responses 1'!$B$2:$S$771,18,FALSE)</f>
        <v>0</v>
      </c>
      <c r="V254" s="1">
        <f>VLOOKUP($B254,'Form Responses 1'!$B$2:$U$771,19,FALSE)</f>
        <v>112</v>
      </c>
      <c r="W254" s="1">
        <f>VLOOKUP($B254,'Form Responses 1'!$B$2:$U$771,20,FALSE)</f>
        <v>112</v>
      </c>
      <c r="X254" s="16">
        <f>COUNTIF('Form Responses 1'!$B$2:$B$763,$B254)</f>
        <v>1</v>
      </c>
      <c r="Y254" s="16" t="str">
        <f t="shared" si="0"/>
        <v>SAMA</v>
      </c>
      <c r="Z254" s="16" t="str">
        <f t="shared" si="1"/>
        <v>SAMA</v>
      </c>
      <c r="AA254" s="16" t="str">
        <f t="shared" si="2"/>
        <v>SAMA</v>
      </c>
    </row>
    <row r="255" spans="1:27" ht="15" x14ac:dyDescent="0.25">
      <c r="A255" s="13" t="s">
        <v>515</v>
      </c>
      <c r="B255" s="14">
        <v>69993157</v>
      </c>
      <c r="C255" s="13" t="s">
        <v>22</v>
      </c>
      <c r="D255" s="13" t="s">
        <v>495</v>
      </c>
      <c r="E255" s="13" t="s">
        <v>471</v>
      </c>
      <c r="F255" s="13" t="s">
        <v>402</v>
      </c>
      <c r="G255" s="15">
        <v>36</v>
      </c>
      <c r="I255" s="9">
        <f>VLOOKUP($B255,'Form Responses 1'!$B$2:$S$771,6,FALSE)</f>
        <v>41</v>
      </c>
      <c r="J255" s="9">
        <f>VLOOKUP($B255,'Form Responses 1'!$B$2:$S$771,7,FALSE)</f>
        <v>19</v>
      </c>
      <c r="K255" s="9">
        <f>VLOOKUP($B255,'Form Responses 1'!$B$2:$S$771,8,FALSE)</f>
        <v>22</v>
      </c>
      <c r="L255" s="10">
        <f>VLOOKUP($B255,'Form Responses 1'!$B$2:$S$771,9,FALSE)</f>
        <v>21</v>
      </c>
      <c r="M255" s="10">
        <f>VLOOKUP($B255,'Form Responses 1'!$B$2:$S$771,10,FALSE)</f>
        <v>4</v>
      </c>
      <c r="N255" s="10">
        <f>VLOOKUP($B255,'Form Responses 1'!$B$2:$S$771,11,FALSE)</f>
        <v>17</v>
      </c>
      <c r="O255" s="10">
        <f>VLOOKUP($B255,'Form Responses 1'!$B$2:$S$771,12,FALSE)</f>
        <v>0</v>
      </c>
      <c r="P255" s="11">
        <f>VLOOKUP($B255,'Form Responses 1'!$B$2:$S$771,13,FALSE)</f>
        <v>20</v>
      </c>
      <c r="Q255" s="11">
        <f>VLOOKUP($B255,'Form Responses 1'!$B$2:$S$771,14,FALSE)</f>
        <v>2</v>
      </c>
      <c r="R255" s="11">
        <f>VLOOKUP($B255,'Form Responses 1'!$B$2:$S$771,15,FALSE)</f>
        <v>18</v>
      </c>
      <c r="S255" s="11">
        <f>VLOOKUP($B255,'Form Responses 1'!$B$2:$S$771,16,FALSE)</f>
        <v>0</v>
      </c>
      <c r="T255" s="1">
        <f>VLOOKUP($B255,'Form Responses 1'!$B$2:$S$771,17,FALSE)</f>
        <v>0</v>
      </c>
      <c r="U255" s="1">
        <f>VLOOKUP($B255,'Form Responses 1'!$B$2:$S$771,18,FALSE)</f>
        <v>0</v>
      </c>
      <c r="V255" s="1">
        <f>VLOOKUP($B255,'Form Responses 1'!$B$2:$U$771,19,FALSE)</f>
        <v>14</v>
      </c>
      <c r="W255" s="1">
        <f>VLOOKUP($B255,'Form Responses 1'!$B$2:$U$771,20,FALSE)</f>
        <v>12</v>
      </c>
      <c r="X255" s="16">
        <f>COUNTIF('Form Responses 1'!$B$2:$B$763,$B255)</f>
        <v>1</v>
      </c>
      <c r="Y255" s="16" t="str">
        <f t="shared" si="0"/>
        <v>SAMA</v>
      </c>
      <c r="Z255" s="16" t="str">
        <f t="shared" si="1"/>
        <v>SAMA</v>
      </c>
      <c r="AA255" s="16" t="str">
        <f t="shared" si="2"/>
        <v>SAMA</v>
      </c>
    </row>
    <row r="256" spans="1:27" ht="15" x14ac:dyDescent="0.25">
      <c r="A256" s="13" t="s">
        <v>516</v>
      </c>
      <c r="B256" s="14">
        <v>20533907</v>
      </c>
      <c r="C256" s="13" t="s">
        <v>22</v>
      </c>
      <c r="D256" s="13" t="s">
        <v>495</v>
      </c>
      <c r="E256" s="13" t="s">
        <v>510</v>
      </c>
      <c r="F256" s="13" t="s">
        <v>416</v>
      </c>
      <c r="G256" s="15">
        <v>168</v>
      </c>
      <c r="I256" s="9">
        <f>VLOOKUP($B256,'Form Responses 1'!$B$2:$S$771,6,FALSE)</f>
        <v>167</v>
      </c>
      <c r="J256" s="9">
        <f>VLOOKUP($B256,'Form Responses 1'!$B$2:$S$771,7,FALSE)</f>
        <v>94</v>
      </c>
      <c r="K256" s="9">
        <f>VLOOKUP($B256,'Form Responses 1'!$B$2:$S$771,8,FALSE)</f>
        <v>73</v>
      </c>
      <c r="L256" s="10">
        <f>VLOOKUP($B256,'Form Responses 1'!$B$2:$S$771,9,FALSE)</f>
        <v>165</v>
      </c>
      <c r="M256" s="10">
        <f>VLOOKUP($B256,'Form Responses 1'!$B$2:$S$771,10,FALSE)</f>
        <v>15</v>
      </c>
      <c r="N256" s="10">
        <f>VLOOKUP($B256,'Form Responses 1'!$B$2:$S$771,11,FALSE)</f>
        <v>149</v>
      </c>
      <c r="O256" s="10">
        <f>VLOOKUP($B256,'Form Responses 1'!$B$2:$S$771,12,FALSE)</f>
        <v>1</v>
      </c>
      <c r="P256" s="11">
        <f>VLOOKUP($B256,'Form Responses 1'!$B$2:$S$771,13,FALSE)</f>
        <v>2</v>
      </c>
      <c r="Q256" s="11">
        <f>VLOOKUP($B256,'Form Responses 1'!$B$2:$S$771,14,FALSE)</f>
        <v>0</v>
      </c>
      <c r="R256" s="11">
        <f>VLOOKUP($B256,'Form Responses 1'!$B$2:$S$771,15,FALSE)</f>
        <v>2</v>
      </c>
      <c r="S256" s="11">
        <f>VLOOKUP($B256,'Form Responses 1'!$B$2:$S$771,16,FALSE)</f>
        <v>0</v>
      </c>
      <c r="T256" s="1">
        <f>VLOOKUP($B256,'Form Responses 1'!$B$2:$S$771,17,FALSE)</f>
        <v>0</v>
      </c>
      <c r="U256" s="1">
        <f>VLOOKUP($B256,'Form Responses 1'!$B$2:$S$771,18,FALSE)</f>
        <v>0</v>
      </c>
      <c r="V256" s="1">
        <f>VLOOKUP($B256,'Form Responses 1'!$B$2:$U$771,19,FALSE)</f>
        <v>32</v>
      </c>
      <c r="W256" s="1">
        <f>VLOOKUP($B256,'Form Responses 1'!$B$2:$U$771,20,FALSE)</f>
        <v>0</v>
      </c>
      <c r="X256" s="16">
        <f>COUNTIF('Form Responses 1'!$B$2:$B$763,$B256)</f>
        <v>1</v>
      </c>
      <c r="Y256" s="16" t="str">
        <f t="shared" si="0"/>
        <v>SAMA</v>
      </c>
      <c r="Z256" s="16" t="str">
        <f t="shared" si="1"/>
        <v>SAMA</v>
      </c>
      <c r="AA256" s="16" t="str">
        <f t="shared" si="2"/>
        <v>SAMA</v>
      </c>
    </row>
    <row r="257" spans="1:27" ht="15" x14ac:dyDescent="0.25">
      <c r="A257" s="13" t="s">
        <v>517</v>
      </c>
      <c r="B257" s="14">
        <v>20533909</v>
      </c>
      <c r="C257" s="13" t="s">
        <v>22</v>
      </c>
      <c r="D257" s="13" t="s">
        <v>495</v>
      </c>
      <c r="E257" s="13" t="s">
        <v>440</v>
      </c>
      <c r="F257" s="13" t="s">
        <v>416</v>
      </c>
      <c r="G257" s="15">
        <v>427</v>
      </c>
      <c r="I257" s="9">
        <f>VLOOKUP($B257,'Form Responses 1'!$B$2:$S$771,6,FALSE)</f>
        <v>430</v>
      </c>
      <c r="J257" s="9">
        <f>VLOOKUP($B257,'Form Responses 1'!$B$2:$S$771,7,FALSE)</f>
        <v>225</v>
      </c>
      <c r="K257" s="9">
        <f>VLOOKUP($B257,'Form Responses 1'!$B$2:$S$771,8,FALSE)</f>
        <v>205</v>
      </c>
      <c r="L257" s="10">
        <f>VLOOKUP($B257,'Form Responses 1'!$B$2:$S$771,9,FALSE)</f>
        <v>357</v>
      </c>
      <c r="M257" s="10">
        <f>VLOOKUP($B257,'Form Responses 1'!$B$2:$S$771,10,FALSE)</f>
        <v>12</v>
      </c>
      <c r="N257" s="10">
        <f>VLOOKUP($B257,'Form Responses 1'!$B$2:$S$771,11,FALSE)</f>
        <v>343</v>
      </c>
      <c r="O257" s="10">
        <f>VLOOKUP($B257,'Form Responses 1'!$B$2:$S$771,12,FALSE)</f>
        <v>2</v>
      </c>
      <c r="P257" s="11">
        <f>VLOOKUP($B257,'Form Responses 1'!$B$2:$S$771,13,FALSE)</f>
        <v>73</v>
      </c>
      <c r="Q257" s="11">
        <f>VLOOKUP($B257,'Form Responses 1'!$B$2:$S$771,14,FALSE)</f>
        <v>1</v>
      </c>
      <c r="R257" s="11">
        <f>VLOOKUP($B257,'Form Responses 1'!$B$2:$S$771,15,FALSE)</f>
        <v>72</v>
      </c>
      <c r="S257" s="11">
        <f>VLOOKUP($B257,'Form Responses 1'!$B$2:$S$771,16,FALSE)</f>
        <v>0</v>
      </c>
      <c r="T257" s="1">
        <f>VLOOKUP($B257,'Form Responses 1'!$B$2:$S$771,17,FALSE)</f>
        <v>0</v>
      </c>
      <c r="U257" s="1">
        <f>VLOOKUP($B257,'Form Responses 1'!$B$2:$S$771,18,FALSE)</f>
        <v>0</v>
      </c>
      <c r="V257" s="1">
        <f>VLOOKUP($B257,'Form Responses 1'!$B$2:$U$771,19,FALSE)</f>
        <v>57</v>
      </c>
      <c r="W257" s="1">
        <f>VLOOKUP($B257,'Form Responses 1'!$B$2:$U$771,20,FALSE)</f>
        <v>57</v>
      </c>
      <c r="X257" s="16">
        <f>COUNTIF('Form Responses 1'!$B$2:$B$763,$B257)</f>
        <v>1</v>
      </c>
      <c r="Y257" s="16" t="str">
        <f t="shared" si="0"/>
        <v>SAMA</v>
      </c>
      <c r="Z257" s="16" t="str">
        <f t="shared" si="1"/>
        <v>SAMA</v>
      </c>
      <c r="AA257" s="16" t="str">
        <f t="shared" si="2"/>
        <v>SAMA</v>
      </c>
    </row>
    <row r="258" spans="1:27" ht="15" x14ac:dyDescent="0.25">
      <c r="A258" s="13" t="s">
        <v>518</v>
      </c>
      <c r="B258" s="14">
        <v>20533900</v>
      </c>
      <c r="C258" s="13" t="s">
        <v>22</v>
      </c>
      <c r="D258" s="13" t="s">
        <v>495</v>
      </c>
      <c r="E258" s="13" t="s">
        <v>461</v>
      </c>
      <c r="F258" s="13" t="s">
        <v>428</v>
      </c>
      <c r="G258" s="15">
        <v>549</v>
      </c>
      <c r="I258" s="9">
        <f>VLOOKUP($B258,'Form Responses 1'!$B$2:$S$771,6,FALSE)</f>
        <v>549</v>
      </c>
      <c r="J258" s="9">
        <f>VLOOKUP($B258,'Form Responses 1'!$B$2:$S$771,7,FALSE)</f>
        <v>301</v>
      </c>
      <c r="K258" s="9">
        <f>VLOOKUP($B258,'Form Responses 1'!$B$2:$S$771,8,FALSE)</f>
        <v>248</v>
      </c>
      <c r="L258" s="10">
        <f>VLOOKUP($B258,'Form Responses 1'!$B$2:$S$771,9,FALSE)</f>
        <v>399</v>
      </c>
      <c r="M258" s="10">
        <f>VLOOKUP($B258,'Form Responses 1'!$B$2:$S$771,10,FALSE)</f>
        <v>89</v>
      </c>
      <c r="N258" s="10">
        <f>VLOOKUP($B258,'Form Responses 1'!$B$2:$S$771,11,FALSE)</f>
        <v>278</v>
      </c>
      <c r="O258" s="10">
        <f>VLOOKUP($B258,'Form Responses 1'!$B$2:$S$771,12,FALSE)</f>
        <v>32</v>
      </c>
      <c r="P258" s="11">
        <f>VLOOKUP($B258,'Form Responses 1'!$B$2:$S$771,13,FALSE)</f>
        <v>150</v>
      </c>
      <c r="Q258" s="11">
        <f>VLOOKUP($B258,'Form Responses 1'!$B$2:$S$771,14,FALSE)</f>
        <v>4</v>
      </c>
      <c r="R258" s="11">
        <f>VLOOKUP($B258,'Form Responses 1'!$B$2:$S$771,15,FALSE)</f>
        <v>125</v>
      </c>
      <c r="S258" s="11">
        <f>VLOOKUP($B258,'Form Responses 1'!$B$2:$S$771,16,FALSE)</f>
        <v>21</v>
      </c>
      <c r="T258" s="1">
        <f>VLOOKUP($B258,'Form Responses 1'!$B$2:$S$771,17,FALSE)</f>
        <v>0</v>
      </c>
      <c r="U258" s="1">
        <f>VLOOKUP($B258,'Form Responses 1'!$B$2:$S$771,18,FALSE)</f>
        <v>0</v>
      </c>
      <c r="V258" s="1">
        <f>VLOOKUP($B258,'Form Responses 1'!$B$2:$U$771,19,FALSE)</f>
        <v>95</v>
      </c>
      <c r="W258" s="1">
        <f>VLOOKUP($B258,'Form Responses 1'!$B$2:$U$771,20,FALSE)</f>
        <v>95</v>
      </c>
      <c r="X258" s="16">
        <f>COUNTIF('Form Responses 1'!$B$2:$B$763,$B258)</f>
        <v>1</v>
      </c>
      <c r="Y258" s="16" t="str">
        <f t="shared" si="0"/>
        <v>SAMA</v>
      </c>
      <c r="Z258" s="16" t="str">
        <f t="shared" si="1"/>
        <v>SAMA</v>
      </c>
      <c r="AA258" s="16" t="str">
        <f t="shared" si="2"/>
        <v>SAMA</v>
      </c>
    </row>
    <row r="259" spans="1:27" ht="15" x14ac:dyDescent="0.25">
      <c r="A259" s="13" t="s">
        <v>519</v>
      </c>
      <c r="B259" s="14">
        <v>20539774</v>
      </c>
      <c r="C259" s="13" t="s">
        <v>22</v>
      </c>
      <c r="D259" s="13" t="s">
        <v>495</v>
      </c>
      <c r="E259" s="13" t="s">
        <v>455</v>
      </c>
      <c r="F259" s="13" t="s">
        <v>404</v>
      </c>
      <c r="G259" s="15">
        <v>111</v>
      </c>
      <c r="I259" s="9">
        <f>VLOOKUP($B259,'Form Responses 1'!$B$2:$S$771,6,FALSE)</f>
        <v>111</v>
      </c>
      <c r="J259" s="9">
        <f>VLOOKUP($B259,'Form Responses 1'!$B$2:$S$771,7,FALSE)</f>
        <v>54</v>
      </c>
      <c r="K259" s="9">
        <f>VLOOKUP($B259,'Form Responses 1'!$B$2:$S$771,8,FALSE)</f>
        <v>57</v>
      </c>
      <c r="L259" s="10">
        <f>VLOOKUP($B259,'Form Responses 1'!$B$2:$S$771,9,FALSE)</f>
        <v>108</v>
      </c>
      <c r="M259" s="10">
        <f>VLOOKUP($B259,'Form Responses 1'!$B$2:$S$771,10,FALSE)</f>
        <v>0</v>
      </c>
      <c r="N259" s="10">
        <f>VLOOKUP($B259,'Form Responses 1'!$B$2:$S$771,11,FALSE)</f>
        <v>108</v>
      </c>
      <c r="O259" s="10">
        <f>VLOOKUP($B259,'Form Responses 1'!$B$2:$S$771,12,FALSE)</f>
        <v>0</v>
      </c>
      <c r="P259" s="11">
        <f>VLOOKUP($B259,'Form Responses 1'!$B$2:$S$771,13,FALSE)</f>
        <v>3</v>
      </c>
      <c r="Q259" s="11">
        <f>VLOOKUP($B259,'Form Responses 1'!$B$2:$S$771,14,FALSE)</f>
        <v>0</v>
      </c>
      <c r="R259" s="11">
        <f>VLOOKUP($B259,'Form Responses 1'!$B$2:$S$771,15,FALSE)</f>
        <v>3</v>
      </c>
      <c r="S259" s="11">
        <f>VLOOKUP($B259,'Form Responses 1'!$B$2:$S$771,16,FALSE)</f>
        <v>0</v>
      </c>
      <c r="T259" s="1">
        <f>VLOOKUP($B259,'Form Responses 1'!$B$2:$S$771,17,FALSE)</f>
        <v>0</v>
      </c>
      <c r="U259" s="1">
        <f>VLOOKUP($B259,'Form Responses 1'!$B$2:$S$771,18,FALSE)</f>
        <v>0</v>
      </c>
      <c r="V259" s="1">
        <f>VLOOKUP($B259,'Form Responses 1'!$B$2:$U$771,19,FALSE)</f>
        <v>13</v>
      </c>
      <c r="W259" s="1">
        <f>VLOOKUP($B259,'Form Responses 1'!$B$2:$U$771,20,FALSE)</f>
        <v>8</v>
      </c>
      <c r="X259" s="16">
        <f>COUNTIF('Form Responses 1'!$B$2:$B$763,$B259)</f>
        <v>1</v>
      </c>
      <c r="Y259" s="16" t="str">
        <f t="shared" ref="Y259:Y286" si="3">IF(L259=(O259+N259+M259),"SAMA","TIDAK")</f>
        <v>SAMA</v>
      </c>
      <c r="Z259" s="16" t="str">
        <f t="shared" ref="Z259:Z286" si="4">IF(P259=(Q259+R259+S259),"SAMA","TIDAK")</f>
        <v>SAMA</v>
      </c>
      <c r="AA259" s="16" t="str">
        <f t="shared" ref="AA259:AA286" si="5">IF(I259=(L259+P259),"SAMA","TIDAK")</f>
        <v>SAMA</v>
      </c>
    </row>
    <row r="260" spans="1:27" ht="15" x14ac:dyDescent="0.25">
      <c r="A260" s="13" t="s">
        <v>520</v>
      </c>
      <c r="B260" s="14">
        <v>20534069</v>
      </c>
      <c r="C260" s="13" t="s">
        <v>22</v>
      </c>
      <c r="D260" s="13" t="s">
        <v>495</v>
      </c>
      <c r="E260" s="13" t="s">
        <v>479</v>
      </c>
      <c r="F260" s="13" t="s">
        <v>416</v>
      </c>
      <c r="G260" s="15">
        <v>657</v>
      </c>
      <c r="I260" s="9">
        <f>VLOOKUP($B260,'Form Responses 1'!$B$2:$S$771,6,FALSE)</f>
        <v>655</v>
      </c>
      <c r="J260" s="9">
        <f>VLOOKUP($B260,'Form Responses 1'!$B$2:$S$771,7,FALSE)</f>
        <v>352</v>
      </c>
      <c r="K260" s="9">
        <f>VLOOKUP($B260,'Form Responses 1'!$B$2:$S$771,8,FALSE)</f>
        <v>303</v>
      </c>
      <c r="L260" s="10">
        <f>VLOOKUP($B260,'Form Responses 1'!$B$2:$S$771,9,FALSE)</f>
        <v>500</v>
      </c>
      <c r="M260" s="10">
        <f>VLOOKUP($B260,'Form Responses 1'!$B$2:$S$771,10,FALSE)</f>
        <v>28</v>
      </c>
      <c r="N260" s="10">
        <f>VLOOKUP($B260,'Form Responses 1'!$B$2:$S$771,11,FALSE)</f>
        <v>470</v>
      </c>
      <c r="O260" s="10">
        <f>VLOOKUP($B260,'Form Responses 1'!$B$2:$S$771,12,FALSE)</f>
        <v>2</v>
      </c>
      <c r="P260" s="11">
        <f>VLOOKUP($B260,'Form Responses 1'!$B$2:$S$771,13,FALSE)</f>
        <v>155</v>
      </c>
      <c r="Q260" s="11">
        <f>VLOOKUP($B260,'Form Responses 1'!$B$2:$S$771,14,FALSE)</f>
        <v>9</v>
      </c>
      <c r="R260" s="11">
        <f>VLOOKUP($B260,'Form Responses 1'!$B$2:$S$771,15,FALSE)</f>
        <v>146</v>
      </c>
      <c r="S260" s="11">
        <f>VLOOKUP($B260,'Form Responses 1'!$B$2:$S$771,16,FALSE)</f>
        <v>0</v>
      </c>
      <c r="T260" s="1">
        <f>VLOOKUP($B260,'Form Responses 1'!$B$2:$S$771,17,FALSE)</f>
        <v>0</v>
      </c>
      <c r="U260" s="1">
        <f>VLOOKUP($B260,'Form Responses 1'!$B$2:$S$771,18,FALSE)</f>
        <v>0</v>
      </c>
      <c r="V260" s="1">
        <f>VLOOKUP($B260,'Form Responses 1'!$B$2:$U$771,19,FALSE)</f>
        <v>108</v>
      </c>
      <c r="W260" s="1">
        <f>VLOOKUP($B260,'Form Responses 1'!$B$2:$U$771,20,FALSE)</f>
        <v>108</v>
      </c>
      <c r="X260" s="16">
        <f>COUNTIF('Form Responses 1'!$B$2:$B$763,$B260)</f>
        <v>1</v>
      </c>
      <c r="Y260" s="16" t="str">
        <f t="shared" si="3"/>
        <v>SAMA</v>
      </c>
      <c r="Z260" s="16" t="str">
        <f t="shared" si="4"/>
        <v>SAMA</v>
      </c>
      <c r="AA260" s="16" t="str">
        <f t="shared" si="5"/>
        <v>SAMA</v>
      </c>
    </row>
    <row r="261" spans="1:27" ht="15" x14ac:dyDescent="0.25">
      <c r="A261" s="13" t="s">
        <v>375</v>
      </c>
      <c r="B261" s="14">
        <v>69983757</v>
      </c>
      <c r="C261" s="13" t="s">
        <v>22</v>
      </c>
      <c r="D261" s="13" t="s">
        <v>495</v>
      </c>
      <c r="E261" s="13" t="s">
        <v>401</v>
      </c>
      <c r="F261" s="13" t="s">
        <v>402</v>
      </c>
      <c r="G261" s="15">
        <v>200</v>
      </c>
      <c r="I261" s="9">
        <f>VLOOKUP($B261,'Form Responses 1'!$B$2:$S$771,6,FALSE)</f>
        <v>199</v>
      </c>
      <c r="J261" s="9">
        <f>VLOOKUP($B261,'Form Responses 1'!$B$2:$S$771,7,FALSE)</f>
        <v>103</v>
      </c>
      <c r="K261" s="9">
        <f>VLOOKUP($B261,'Form Responses 1'!$B$2:$S$771,8,FALSE)</f>
        <v>96</v>
      </c>
      <c r="L261" s="10">
        <f>VLOOKUP($B261,'Form Responses 1'!$B$2:$S$771,9,FALSE)</f>
        <v>140</v>
      </c>
      <c r="M261" s="10">
        <f>VLOOKUP($B261,'Form Responses 1'!$B$2:$S$771,10,FALSE)</f>
        <v>11</v>
      </c>
      <c r="N261" s="10">
        <f>VLOOKUP($B261,'Form Responses 1'!$B$2:$S$771,11,FALSE)</f>
        <v>123</v>
      </c>
      <c r="O261" s="10">
        <f>VLOOKUP($B261,'Form Responses 1'!$B$2:$S$771,12,FALSE)</f>
        <v>6</v>
      </c>
      <c r="P261" s="11">
        <f>VLOOKUP($B261,'Form Responses 1'!$B$2:$S$771,13,FALSE)</f>
        <v>59</v>
      </c>
      <c r="Q261" s="11">
        <f>VLOOKUP($B261,'Form Responses 1'!$B$2:$S$771,14,FALSE)</f>
        <v>6</v>
      </c>
      <c r="R261" s="11">
        <f>VLOOKUP($B261,'Form Responses 1'!$B$2:$S$771,15,FALSE)</f>
        <v>53</v>
      </c>
      <c r="S261" s="11">
        <f>VLOOKUP($B261,'Form Responses 1'!$B$2:$S$771,16,FALSE)</f>
        <v>0</v>
      </c>
      <c r="T261" s="1">
        <f>VLOOKUP($B261,'Form Responses 1'!$B$2:$S$771,17,FALSE)</f>
        <v>0</v>
      </c>
      <c r="U261" s="1">
        <f>VLOOKUP($B261,'Form Responses 1'!$B$2:$S$771,18,FALSE)</f>
        <v>0</v>
      </c>
      <c r="V261" s="1">
        <f>VLOOKUP($B261,'Form Responses 1'!$B$2:$U$771,19,FALSE)</f>
        <v>38</v>
      </c>
      <c r="W261" s="1">
        <f>VLOOKUP($B261,'Form Responses 1'!$B$2:$U$771,20,FALSE)</f>
        <v>38</v>
      </c>
      <c r="X261" s="16">
        <f>COUNTIF('Form Responses 1'!$B$2:$B$763,$B261)</f>
        <v>1</v>
      </c>
      <c r="Y261" s="16" t="str">
        <f t="shared" si="3"/>
        <v>SAMA</v>
      </c>
      <c r="Z261" s="16" t="str">
        <f t="shared" si="4"/>
        <v>SAMA</v>
      </c>
      <c r="AA261" s="16" t="str">
        <f t="shared" si="5"/>
        <v>SAMA</v>
      </c>
    </row>
    <row r="262" spans="1:27" ht="15" x14ac:dyDescent="0.25">
      <c r="A262" s="13" t="s">
        <v>521</v>
      </c>
      <c r="B262" s="14">
        <v>20533908</v>
      </c>
      <c r="C262" s="13" t="s">
        <v>22</v>
      </c>
      <c r="D262" s="13" t="s">
        <v>495</v>
      </c>
      <c r="E262" s="13" t="s">
        <v>482</v>
      </c>
      <c r="F262" s="13" t="s">
        <v>407</v>
      </c>
      <c r="G262" s="15">
        <v>175</v>
      </c>
      <c r="I262" s="9">
        <f>VLOOKUP($B262,'Form Responses 1'!$B$2:$S$771,6,FALSE)</f>
        <v>176</v>
      </c>
      <c r="J262" s="9">
        <f>VLOOKUP($B262,'Form Responses 1'!$B$2:$S$771,7,FALSE)</f>
        <v>104</v>
      </c>
      <c r="K262" s="9">
        <f>VLOOKUP($B262,'Form Responses 1'!$B$2:$S$771,8,FALSE)</f>
        <v>72</v>
      </c>
      <c r="L262" s="10">
        <f>VLOOKUP($B262,'Form Responses 1'!$B$2:$S$771,9,FALSE)</f>
        <v>165</v>
      </c>
      <c r="M262" s="10">
        <f>VLOOKUP($B262,'Form Responses 1'!$B$2:$S$771,10,FALSE)</f>
        <v>0</v>
      </c>
      <c r="N262" s="10">
        <f>VLOOKUP($B262,'Form Responses 1'!$B$2:$S$771,11,FALSE)</f>
        <v>160</v>
      </c>
      <c r="O262" s="10">
        <f>VLOOKUP($B262,'Form Responses 1'!$B$2:$S$771,12,FALSE)</f>
        <v>5</v>
      </c>
      <c r="P262" s="11">
        <f>VLOOKUP($B262,'Form Responses 1'!$B$2:$S$771,13,FALSE)</f>
        <v>11</v>
      </c>
      <c r="Q262" s="11">
        <f>VLOOKUP($B262,'Form Responses 1'!$B$2:$S$771,14,FALSE)</f>
        <v>0</v>
      </c>
      <c r="R262" s="11">
        <f>VLOOKUP($B262,'Form Responses 1'!$B$2:$S$771,15,FALSE)</f>
        <v>11</v>
      </c>
      <c r="S262" s="11">
        <f>VLOOKUP($B262,'Form Responses 1'!$B$2:$S$771,16,FALSE)</f>
        <v>0</v>
      </c>
      <c r="T262" s="1">
        <f>VLOOKUP($B262,'Form Responses 1'!$B$2:$S$771,17,FALSE)</f>
        <v>0</v>
      </c>
      <c r="U262" s="1" t="str">
        <f>VLOOKUP($B262,'Form Responses 1'!$B$2:$S$771,18,FALSE)</f>
        <v>-</v>
      </c>
      <c r="V262" s="1">
        <f>VLOOKUP($B262,'Form Responses 1'!$B$2:$U$771,19,FALSE)</f>
        <v>27</v>
      </c>
      <c r="W262" s="1">
        <f>VLOOKUP($B262,'Form Responses 1'!$B$2:$U$771,20,FALSE)</f>
        <v>16</v>
      </c>
      <c r="X262" s="16">
        <f>COUNTIF('Form Responses 1'!$B$2:$B$763,$B262)</f>
        <v>1</v>
      </c>
      <c r="Y262" s="16" t="str">
        <f t="shared" si="3"/>
        <v>SAMA</v>
      </c>
      <c r="Z262" s="16" t="str">
        <f t="shared" si="4"/>
        <v>SAMA</v>
      </c>
      <c r="AA262" s="16" t="str">
        <f t="shared" si="5"/>
        <v>SAMA</v>
      </c>
    </row>
    <row r="263" spans="1:27" ht="15" x14ac:dyDescent="0.25">
      <c r="A263" s="13" t="s">
        <v>184</v>
      </c>
      <c r="B263" s="14">
        <v>20533910</v>
      </c>
      <c r="C263" s="13" t="s">
        <v>22</v>
      </c>
      <c r="D263" s="13" t="s">
        <v>495</v>
      </c>
      <c r="E263" s="13" t="s">
        <v>439</v>
      </c>
      <c r="F263" s="13" t="s">
        <v>416</v>
      </c>
      <c r="G263" s="15">
        <v>166</v>
      </c>
      <c r="I263" s="9">
        <f>VLOOKUP($B263,'Form Responses 1'!$B$2:$S$771,6,FALSE)</f>
        <v>166</v>
      </c>
      <c r="J263" s="9">
        <f>VLOOKUP($B263,'Form Responses 1'!$B$2:$S$771,7,FALSE)</f>
        <v>92</v>
      </c>
      <c r="K263" s="9">
        <f>VLOOKUP($B263,'Form Responses 1'!$B$2:$S$771,8,FALSE)</f>
        <v>74</v>
      </c>
      <c r="L263" s="10">
        <f>VLOOKUP($B263,'Form Responses 1'!$B$2:$S$771,9,FALSE)</f>
        <v>150</v>
      </c>
      <c r="M263" s="10">
        <f>VLOOKUP($B263,'Form Responses 1'!$B$2:$S$771,10,FALSE)</f>
        <v>5</v>
      </c>
      <c r="N263" s="10">
        <f>VLOOKUP($B263,'Form Responses 1'!$B$2:$S$771,11,FALSE)</f>
        <v>143</v>
      </c>
      <c r="O263" s="10">
        <f>VLOOKUP($B263,'Form Responses 1'!$B$2:$S$771,12,FALSE)</f>
        <v>2</v>
      </c>
      <c r="P263" s="11">
        <f>VLOOKUP($B263,'Form Responses 1'!$B$2:$S$771,13,FALSE)</f>
        <v>16</v>
      </c>
      <c r="Q263" s="11">
        <f>VLOOKUP($B263,'Form Responses 1'!$B$2:$S$771,14,FALSE)</f>
        <v>0</v>
      </c>
      <c r="R263" s="11">
        <f>VLOOKUP($B263,'Form Responses 1'!$B$2:$S$771,15,FALSE)</f>
        <v>16</v>
      </c>
      <c r="S263" s="11">
        <f>VLOOKUP($B263,'Form Responses 1'!$B$2:$S$771,16,FALSE)</f>
        <v>0</v>
      </c>
      <c r="T263" s="1">
        <f>VLOOKUP($B263,'Form Responses 1'!$B$2:$S$771,17,FALSE)</f>
        <v>0</v>
      </c>
      <c r="U263" s="1">
        <f>VLOOKUP($B263,'Form Responses 1'!$B$2:$S$771,18,FALSE)</f>
        <v>0</v>
      </c>
      <c r="V263" s="1">
        <f>VLOOKUP($B263,'Form Responses 1'!$B$2:$U$771,19,FALSE)</f>
        <v>28</v>
      </c>
      <c r="W263" s="1">
        <f>VLOOKUP($B263,'Form Responses 1'!$B$2:$U$771,20,FALSE)</f>
        <v>26</v>
      </c>
      <c r="X263" s="16">
        <f>COUNTIF('Form Responses 1'!$B$2:$B$763,$B263)</f>
        <v>1</v>
      </c>
      <c r="Y263" s="16" t="str">
        <f t="shared" si="3"/>
        <v>SAMA</v>
      </c>
      <c r="Z263" s="16" t="str">
        <f t="shared" si="4"/>
        <v>SAMA</v>
      </c>
      <c r="AA263" s="16" t="str">
        <f t="shared" si="5"/>
        <v>SAMA</v>
      </c>
    </row>
    <row r="264" spans="1:27" ht="15" x14ac:dyDescent="0.25">
      <c r="A264" s="13" t="s">
        <v>264</v>
      </c>
      <c r="B264" s="14">
        <v>20539475</v>
      </c>
      <c r="C264" s="13" t="s">
        <v>22</v>
      </c>
      <c r="D264" s="13" t="s">
        <v>495</v>
      </c>
      <c r="E264" s="13" t="s">
        <v>455</v>
      </c>
      <c r="F264" s="13" t="s">
        <v>404</v>
      </c>
      <c r="G264" s="15">
        <v>263</v>
      </c>
      <c r="I264" s="9">
        <f>VLOOKUP($B264,'Form Responses 1'!$B$2:$S$771,6,FALSE)</f>
        <v>270</v>
      </c>
      <c r="J264" s="9">
        <f>VLOOKUP($B264,'Form Responses 1'!$B$2:$S$771,7,FALSE)</f>
        <v>139</v>
      </c>
      <c r="K264" s="9">
        <f>VLOOKUP($B264,'Form Responses 1'!$B$2:$S$771,8,FALSE)</f>
        <v>131</v>
      </c>
      <c r="L264" s="10">
        <f>VLOOKUP($B264,'Form Responses 1'!$B$2:$S$771,9,FALSE)</f>
        <v>268</v>
      </c>
      <c r="M264" s="10">
        <f>VLOOKUP($B264,'Form Responses 1'!$B$2:$S$771,10,FALSE)</f>
        <v>7</v>
      </c>
      <c r="N264" s="10">
        <f>VLOOKUP($B264,'Form Responses 1'!$B$2:$S$771,11,FALSE)</f>
        <v>259</v>
      </c>
      <c r="O264" s="10">
        <f>VLOOKUP($B264,'Form Responses 1'!$B$2:$S$771,12,FALSE)</f>
        <v>2</v>
      </c>
      <c r="P264" s="11">
        <f>VLOOKUP($B264,'Form Responses 1'!$B$2:$S$771,13,FALSE)</f>
        <v>2</v>
      </c>
      <c r="Q264" s="11">
        <f>VLOOKUP($B264,'Form Responses 1'!$B$2:$S$771,14,FALSE)</f>
        <v>0</v>
      </c>
      <c r="R264" s="11">
        <f>VLOOKUP($B264,'Form Responses 1'!$B$2:$S$771,15,FALSE)</f>
        <v>2</v>
      </c>
      <c r="S264" s="11">
        <f>VLOOKUP($B264,'Form Responses 1'!$B$2:$S$771,16,FALSE)</f>
        <v>0</v>
      </c>
      <c r="T264" s="1">
        <f>VLOOKUP($B264,'Form Responses 1'!$B$2:$S$771,17,FALSE)</f>
        <v>0</v>
      </c>
      <c r="U264" s="1">
        <f>VLOOKUP($B264,'Form Responses 1'!$B$2:$S$771,18,FALSE)</f>
        <v>0</v>
      </c>
      <c r="V264" s="1">
        <f>VLOOKUP($B264,'Form Responses 1'!$B$2:$U$771,19,FALSE)</f>
        <v>50</v>
      </c>
      <c r="W264" s="1">
        <f>VLOOKUP($B264,'Form Responses 1'!$B$2:$U$771,20,FALSE)</f>
        <v>48</v>
      </c>
      <c r="X264" s="16">
        <f>COUNTIF('Form Responses 1'!$B$2:$B$763,$B264)</f>
        <v>1</v>
      </c>
      <c r="Y264" s="16" t="str">
        <f t="shared" si="3"/>
        <v>SAMA</v>
      </c>
      <c r="Z264" s="16" t="str">
        <f t="shared" si="4"/>
        <v>SAMA</v>
      </c>
      <c r="AA264" s="16" t="str">
        <f t="shared" si="5"/>
        <v>SAMA</v>
      </c>
    </row>
    <row r="265" spans="1:27" ht="15" x14ac:dyDescent="0.25">
      <c r="A265" s="13" t="s">
        <v>522</v>
      </c>
      <c r="B265" s="14">
        <v>20533911</v>
      </c>
      <c r="C265" s="13" t="s">
        <v>22</v>
      </c>
      <c r="D265" s="13" t="s">
        <v>495</v>
      </c>
      <c r="E265" s="13" t="s">
        <v>402</v>
      </c>
      <c r="F265" s="13" t="s">
        <v>402</v>
      </c>
      <c r="G265" s="15">
        <v>163</v>
      </c>
      <c r="I265" s="9">
        <f>VLOOKUP($B265,'Form Responses 1'!$B$2:$S$771,6,FALSE)</f>
        <v>163</v>
      </c>
      <c r="J265" s="9">
        <f>VLOOKUP($B265,'Form Responses 1'!$B$2:$S$771,7,FALSE)</f>
        <v>81</v>
      </c>
      <c r="K265" s="9">
        <f>VLOOKUP($B265,'Form Responses 1'!$B$2:$S$771,8,FALSE)</f>
        <v>82</v>
      </c>
      <c r="L265" s="10">
        <f>VLOOKUP($B265,'Form Responses 1'!$B$2:$S$771,9,FALSE)</f>
        <v>156</v>
      </c>
      <c r="M265" s="10">
        <f>VLOOKUP($B265,'Form Responses 1'!$B$2:$S$771,10,FALSE)</f>
        <v>3</v>
      </c>
      <c r="N265" s="10">
        <f>VLOOKUP($B265,'Form Responses 1'!$B$2:$S$771,11,FALSE)</f>
        <v>151</v>
      </c>
      <c r="O265" s="10">
        <f>VLOOKUP($B265,'Form Responses 1'!$B$2:$S$771,12,FALSE)</f>
        <v>2</v>
      </c>
      <c r="P265" s="11">
        <f>VLOOKUP($B265,'Form Responses 1'!$B$2:$S$771,13,FALSE)</f>
        <v>7</v>
      </c>
      <c r="Q265" s="11">
        <f>VLOOKUP($B265,'Form Responses 1'!$B$2:$S$771,14,FALSE)</f>
        <v>3</v>
      </c>
      <c r="R265" s="11">
        <f>VLOOKUP($B265,'Form Responses 1'!$B$2:$S$771,15,FALSE)</f>
        <v>3</v>
      </c>
      <c r="S265" s="11">
        <f>VLOOKUP($B265,'Form Responses 1'!$B$2:$S$771,16,FALSE)</f>
        <v>1</v>
      </c>
      <c r="T265" s="1">
        <f>VLOOKUP($B265,'Form Responses 1'!$B$2:$S$771,17,FALSE)</f>
        <v>0</v>
      </c>
      <c r="U265" s="1">
        <f>VLOOKUP($B265,'Form Responses 1'!$B$2:$S$771,18,FALSE)</f>
        <v>0</v>
      </c>
      <c r="V265" s="1">
        <f>VLOOKUP($B265,'Form Responses 1'!$B$2:$U$771,19,FALSE)</f>
        <v>15</v>
      </c>
      <c r="W265" s="1">
        <f>VLOOKUP($B265,'Form Responses 1'!$B$2:$U$771,20,FALSE)</f>
        <v>14</v>
      </c>
      <c r="X265" s="16">
        <f>COUNTIF('Form Responses 1'!$B$2:$B$763,$B265)</f>
        <v>1</v>
      </c>
      <c r="Y265" s="16" t="str">
        <f t="shared" si="3"/>
        <v>SAMA</v>
      </c>
      <c r="Z265" s="16" t="str">
        <f t="shared" si="4"/>
        <v>SAMA</v>
      </c>
      <c r="AA265" s="16" t="str">
        <f t="shared" si="5"/>
        <v>SAMA</v>
      </c>
    </row>
    <row r="266" spans="1:27" ht="15" x14ac:dyDescent="0.25">
      <c r="A266" s="13" t="s">
        <v>523</v>
      </c>
      <c r="B266" s="14">
        <v>20533912</v>
      </c>
      <c r="C266" s="13" t="s">
        <v>22</v>
      </c>
      <c r="D266" s="13" t="s">
        <v>495</v>
      </c>
      <c r="E266" s="13" t="s">
        <v>447</v>
      </c>
      <c r="F266" s="13" t="s">
        <v>404</v>
      </c>
      <c r="G266" s="15">
        <v>85</v>
      </c>
      <c r="I266" s="9">
        <f>VLOOKUP($B266,'Form Responses 1'!$B$2:$S$771,6,FALSE)</f>
        <v>85</v>
      </c>
      <c r="J266" s="9">
        <f>VLOOKUP($B266,'Form Responses 1'!$B$2:$S$771,7,FALSE)</f>
        <v>53</v>
      </c>
      <c r="K266" s="9">
        <f>VLOOKUP($B266,'Form Responses 1'!$B$2:$S$771,8,FALSE)</f>
        <v>32</v>
      </c>
      <c r="L266" s="10">
        <f>VLOOKUP($B266,'Form Responses 1'!$B$2:$S$771,9,FALSE)</f>
        <v>70</v>
      </c>
      <c r="M266" s="10">
        <f>VLOOKUP($B266,'Form Responses 1'!$B$2:$S$771,10,FALSE)</f>
        <v>2</v>
      </c>
      <c r="N266" s="10">
        <f>VLOOKUP($B266,'Form Responses 1'!$B$2:$S$771,11,FALSE)</f>
        <v>55</v>
      </c>
      <c r="O266" s="10">
        <f>VLOOKUP($B266,'Form Responses 1'!$B$2:$S$771,12,FALSE)</f>
        <v>13</v>
      </c>
      <c r="P266" s="11">
        <f>VLOOKUP($B266,'Form Responses 1'!$B$2:$S$771,13,FALSE)</f>
        <v>15</v>
      </c>
      <c r="Q266" s="11">
        <f>VLOOKUP($B266,'Form Responses 1'!$B$2:$S$771,14,FALSE)</f>
        <v>0</v>
      </c>
      <c r="R266" s="11">
        <f>VLOOKUP($B266,'Form Responses 1'!$B$2:$S$771,15,FALSE)</f>
        <v>15</v>
      </c>
      <c r="S266" s="11">
        <f>VLOOKUP($B266,'Form Responses 1'!$B$2:$S$771,16,FALSE)</f>
        <v>0</v>
      </c>
      <c r="T266" s="1">
        <f>VLOOKUP($B266,'Form Responses 1'!$B$2:$S$771,17,FALSE)</f>
        <v>0</v>
      </c>
      <c r="U266" s="1">
        <f>VLOOKUP($B266,'Form Responses 1'!$B$2:$S$771,18,FALSE)</f>
        <v>0</v>
      </c>
      <c r="V266" s="1">
        <f>VLOOKUP($B266,'Form Responses 1'!$B$2:$U$771,19,FALSE)</f>
        <v>13</v>
      </c>
      <c r="W266" s="1">
        <f>VLOOKUP($B266,'Form Responses 1'!$B$2:$U$771,20,FALSE)</f>
        <v>4</v>
      </c>
      <c r="X266" s="16">
        <f>COUNTIF('Form Responses 1'!$B$2:$B$763,$B266)</f>
        <v>1</v>
      </c>
      <c r="Y266" s="16" t="str">
        <f t="shared" si="3"/>
        <v>SAMA</v>
      </c>
      <c r="Z266" s="16" t="str">
        <f t="shared" si="4"/>
        <v>SAMA</v>
      </c>
      <c r="AA266" s="16" t="str">
        <f t="shared" si="5"/>
        <v>SAMA</v>
      </c>
    </row>
    <row r="267" spans="1:27" ht="15" x14ac:dyDescent="0.25">
      <c r="A267" s="13" t="s">
        <v>524</v>
      </c>
      <c r="B267" s="14">
        <v>20533914</v>
      </c>
      <c r="C267" s="13" t="s">
        <v>22</v>
      </c>
      <c r="D267" s="13" t="s">
        <v>495</v>
      </c>
      <c r="E267" s="13" t="s">
        <v>466</v>
      </c>
      <c r="F267" s="13" t="s">
        <v>402</v>
      </c>
      <c r="G267" s="15">
        <v>367</v>
      </c>
      <c r="I267" s="9">
        <f>VLOOKUP($B267,'Form Responses 1'!$B$2:$S$771,6,FALSE)</f>
        <v>367</v>
      </c>
      <c r="J267" s="9">
        <f>VLOOKUP($B267,'Form Responses 1'!$B$2:$S$771,7,FALSE)</f>
        <v>231</v>
      </c>
      <c r="K267" s="9">
        <f>VLOOKUP($B267,'Form Responses 1'!$B$2:$S$771,8,FALSE)</f>
        <v>136</v>
      </c>
      <c r="L267" s="10">
        <f>VLOOKUP($B267,'Form Responses 1'!$B$2:$S$771,9,FALSE)</f>
        <v>207</v>
      </c>
      <c r="M267" s="10">
        <f>VLOOKUP($B267,'Form Responses 1'!$B$2:$S$771,10,FALSE)</f>
        <v>13</v>
      </c>
      <c r="N267" s="10">
        <f>VLOOKUP($B267,'Form Responses 1'!$B$2:$S$771,11,FALSE)</f>
        <v>191</v>
      </c>
      <c r="O267" s="10">
        <f>VLOOKUP($B267,'Form Responses 1'!$B$2:$S$771,12,FALSE)</f>
        <v>3</v>
      </c>
      <c r="P267" s="11">
        <f>VLOOKUP($B267,'Form Responses 1'!$B$2:$S$771,13,FALSE)</f>
        <v>160</v>
      </c>
      <c r="Q267" s="11">
        <f>VLOOKUP($B267,'Form Responses 1'!$B$2:$S$771,14,FALSE)</f>
        <v>7</v>
      </c>
      <c r="R267" s="11">
        <f>VLOOKUP($B267,'Form Responses 1'!$B$2:$S$771,15,FALSE)</f>
        <v>151</v>
      </c>
      <c r="S267" s="11">
        <f>VLOOKUP($B267,'Form Responses 1'!$B$2:$S$771,16,FALSE)</f>
        <v>2</v>
      </c>
      <c r="T267" s="1">
        <f>VLOOKUP($B267,'Form Responses 1'!$B$2:$S$771,17,FALSE)</f>
        <v>0</v>
      </c>
      <c r="U267" s="1">
        <f>VLOOKUP($B267,'Form Responses 1'!$B$2:$S$771,18,FALSE)</f>
        <v>0</v>
      </c>
      <c r="V267" s="1">
        <f>VLOOKUP($B267,'Form Responses 1'!$B$2:$U$771,19,FALSE)</f>
        <v>62</v>
      </c>
      <c r="W267" s="1">
        <f>VLOOKUP($B267,'Form Responses 1'!$B$2:$U$771,20,FALSE)</f>
        <v>61</v>
      </c>
      <c r="X267" s="16">
        <f>COUNTIF('Form Responses 1'!$B$2:$B$763,$B267)</f>
        <v>1</v>
      </c>
      <c r="Y267" s="16" t="str">
        <f t="shared" si="3"/>
        <v>SAMA</v>
      </c>
      <c r="Z267" s="16" t="str">
        <f t="shared" si="4"/>
        <v>SAMA</v>
      </c>
      <c r="AA267" s="16" t="str">
        <f t="shared" si="5"/>
        <v>SAMA</v>
      </c>
    </row>
    <row r="268" spans="1:27" ht="15" x14ac:dyDescent="0.25">
      <c r="A268" s="13" t="s">
        <v>525</v>
      </c>
      <c r="B268" s="14">
        <v>20570324</v>
      </c>
      <c r="C268" s="13" t="s">
        <v>22</v>
      </c>
      <c r="D268" s="13" t="s">
        <v>495</v>
      </c>
      <c r="E268" s="13" t="s">
        <v>431</v>
      </c>
      <c r="F268" s="13" t="s">
        <v>407</v>
      </c>
      <c r="G268" s="15">
        <v>464</v>
      </c>
      <c r="I268" s="9">
        <f>VLOOKUP($B268,'Form Responses 1'!$B$2:$S$771,6,FALSE)</f>
        <v>464</v>
      </c>
      <c r="J268" s="9">
        <f>VLOOKUP($B268,'Form Responses 1'!$B$2:$S$771,7,FALSE)</f>
        <v>233</v>
      </c>
      <c r="K268" s="9">
        <f>VLOOKUP($B268,'Form Responses 1'!$B$2:$S$771,8,FALSE)</f>
        <v>231</v>
      </c>
      <c r="L268" s="10">
        <f>VLOOKUP($B268,'Form Responses 1'!$B$2:$S$771,9,FALSE)</f>
        <v>320</v>
      </c>
      <c r="M268" s="10">
        <f>VLOOKUP($B268,'Form Responses 1'!$B$2:$S$771,10,FALSE)</f>
        <v>7</v>
      </c>
      <c r="N268" s="10">
        <f>VLOOKUP($B268,'Form Responses 1'!$B$2:$S$771,11,FALSE)</f>
        <v>309</v>
      </c>
      <c r="O268" s="10">
        <f>VLOOKUP($B268,'Form Responses 1'!$B$2:$S$771,12,FALSE)</f>
        <v>4</v>
      </c>
      <c r="P268" s="11">
        <f>VLOOKUP($B268,'Form Responses 1'!$B$2:$S$771,13,FALSE)</f>
        <v>144</v>
      </c>
      <c r="Q268" s="11">
        <f>VLOOKUP($B268,'Form Responses 1'!$B$2:$S$771,14,FALSE)</f>
        <v>9</v>
      </c>
      <c r="R268" s="11">
        <f>VLOOKUP($B268,'Form Responses 1'!$B$2:$S$771,15,FALSE)</f>
        <v>135</v>
      </c>
      <c r="S268" s="11">
        <f>VLOOKUP($B268,'Form Responses 1'!$B$2:$S$771,16,FALSE)</f>
        <v>0</v>
      </c>
      <c r="T268" s="1">
        <f>VLOOKUP($B268,'Form Responses 1'!$B$2:$S$771,17,FALSE)</f>
        <v>0</v>
      </c>
      <c r="U268" s="1">
        <f>VLOOKUP($B268,'Form Responses 1'!$B$2:$S$771,18,FALSE)</f>
        <v>0</v>
      </c>
      <c r="V268" s="1">
        <f>VLOOKUP($B268,'Form Responses 1'!$B$2:$U$771,19,FALSE)</f>
        <v>68</v>
      </c>
      <c r="W268" s="1">
        <f>VLOOKUP($B268,'Form Responses 1'!$B$2:$U$771,20,FALSE)</f>
        <v>68</v>
      </c>
      <c r="X268" s="16">
        <f>COUNTIF('Form Responses 1'!$B$2:$B$763,$B268)</f>
        <v>1</v>
      </c>
      <c r="Y268" s="16" t="str">
        <f t="shared" si="3"/>
        <v>SAMA</v>
      </c>
      <c r="Z268" s="16" t="str">
        <f t="shared" si="4"/>
        <v>SAMA</v>
      </c>
      <c r="AA268" s="16" t="str">
        <f t="shared" si="5"/>
        <v>SAMA</v>
      </c>
    </row>
    <row r="269" spans="1:27" ht="15" x14ac:dyDescent="0.25">
      <c r="A269" s="13" t="s">
        <v>526</v>
      </c>
      <c r="B269" s="14">
        <v>20559064</v>
      </c>
      <c r="C269" s="13" t="s">
        <v>22</v>
      </c>
      <c r="D269" s="13" t="s">
        <v>495</v>
      </c>
      <c r="E269" s="13" t="s">
        <v>480</v>
      </c>
      <c r="F269" s="13" t="s">
        <v>404</v>
      </c>
      <c r="G269" s="15">
        <v>55</v>
      </c>
      <c r="I269" s="9">
        <f>VLOOKUP($B269,'Form Responses 1'!$B$2:$S$771,6,FALSE)</f>
        <v>55</v>
      </c>
      <c r="J269" s="9">
        <f>VLOOKUP($B269,'Form Responses 1'!$B$2:$S$771,7,FALSE)</f>
        <v>31</v>
      </c>
      <c r="K269" s="9">
        <f>VLOOKUP($B269,'Form Responses 1'!$B$2:$S$771,8,FALSE)</f>
        <v>24</v>
      </c>
      <c r="L269" s="10">
        <f>VLOOKUP($B269,'Form Responses 1'!$B$2:$S$771,9,FALSE)</f>
        <v>42</v>
      </c>
      <c r="M269" s="10">
        <f>VLOOKUP($B269,'Form Responses 1'!$B$2:$S$771,10,FALSE)</f>
        <v>0</v>
      </c>
      <c r="N269" s="10">
        <f>VLOOKUP($B269,'Form Responses 1'!$B$2:$S$771,11,FALSE)</f>
        <v>38</v>
      </c>
      <c r="O269" s="10">
        <f>VLOOKUP($B269,'Form Responses 1'!$B$2:$S$771,12,FALSE)</f>
        <v>4</v>
      </c>
      <c r="P269" s="11">
        <f>VLOOKUP($B269,'Form Responses 1'!$B$2:$S$771,13,FALSE)</f>
        <v>13</v>
      </c>
      <c r="Q269" s="11">
        <f>VLOOKUP($B269,'Form Responses 1'!$B$2:$S$771,14,FALSE)</f>
        <v>0</v>
      </c>
      <c r="R269" s="11">
        <f>VLOOKUP($B269,'Form Responses 1'!$B$2:$S$771,15,FALSE)</f>
        <v>11</v>
      </c>
      <c r="S269" s="11">
        <f>VLOOKUP($B269,'Form Responses 1'!$B$2:$S$771,16,FALSE)</f>
        <v>2</v>
      </c>
      <c r="T269" s="1">
        <f>VLOOKUP($B269,'Form Responses 1'!$B$2:$S$771,17,FALSE)</f>
        <v>0</v>
      </c>
      <c r="U269" s="1">
        <f>VLOOKUP($B269,'Form Responses 1'!$B$2:$S$771,18,FALSE)</f>
        <v>0</v>
      </c>
      <c r="V269" s="1">
        <f>VLOOKUP($B269,'Form Responses 1'!$B$2:$U$771,19,FALSE)</f>
        <v>6</v>
      </c>
      <c r="W269" s="1">
        <f>VLOOKUP($B269,'Form Responses 1'!$B$2:$U$771,20,FALSE)</f>
        <v>5</v>
      </c>
      <c r="X269" s="16">
        <f>COUNTIF('Form Responses 1'!$B$2:$B$763,$B269)</f>
        <v>1</v>
      </c>
      <c r="Y269" s="16" t="str">
        <f t="shared" si="3"/>
        <v>SAMA</v>
      </c>
      <c r="Z269" s="16" t="str">
        <f t="shared" si="4"/>
        <v>SAMA</v>
      </c>
      <c r="AA269" s="16" t="str">
        <f t="shared" si="5"/>
        <v>SAMA</v>
      </c>
    </row>
    <row r="270" spans="1:27" ht="15" x14ac:dyDescent="0.25">
      <c r="A270" s="13" t="s">
        <v>373</v>
      </c>
      <c r="B270" s="14">
        <v>20533889</v>
      </c>
      <c r="C270" s="13" t="s">
        <v>22</v>
      </c>
      <c r="D270" s="13" t="s">
        <v>495</v>
      </c>
      <c r="E270" s="13" t="s">
        <v>468</v>
      </c>
      <c r="F270" s="13" t="s">
        <v>416</v>
      </c>
      <c r="G270" s="15">
        <v>27</v>
      </c>
      <c r="I270" s="9">
        <f>VLOOKUP($B270,'Form Responses 1'!$B$2:$S$771,6,FALSE)</f>
        <v>26</v>
      </c>
      <c r="J270" s="9">
        <f>VLOOKUP($B270,'Form Responses 1'!$B$2:$S$771,7,FALSE)</f>
        <v>17</v>
      </c>
      <c r="K270" s="9">
        <f>VLOOKUP($B270,'Form Responses 1'!$B$2:$S$771,8,FALSE)</f>
        <v>9</v>
      </c>
      <c r="L270" s="10">
        <f>VLOOKUP($B270,'Form Responses 1'!$B$2:$S$771,9,FALSE)</f>
        <v>24</v>
      </c>
      <c r="M270" s="10">
        <f>VLOOKUP($B270,'Form Responses 1'!$B$2:$S$771,10,FALSE)</f>
        <v>0</v>
      </c>
      <c r="N270" s="10">
        <f>VLOOKUP($B270,'Form Responses 1'!$B$2:$S$771,11,FALSE)</f>
        <v>24</v>
      </c>
      <c r="O270" s="10">
        <f>VLOOKUP($B270,'Form Responses 1'!$B$2:$S$771,12,FALSE)</f>
        <v>0</v>
      </c>
      <c r="P270" s="11">
        <f>VLOOKUP($B270,'Form Responses 1'!$B$2:$S$771,13,FALSE)</f>
        <v>2</v>
      </c>
      <c r="Q270" s="11">
        <f>VLOOKUP($B270,'Form Responses 1'!$B$2:$S$771,14,FALSE)</f>
        <v>0</v>
      </c>
      <c r="R270" s="11">
        <f>VLOOKUP($B270,'Form Responses 1'!$B$2:$S$771,15,FALSE)</f>
        <v>2</v>
      </c>
      <c r="S270" s="11">
        <f>VLOOKUP($B270,'Form Responses 1'!$B$2:$S$771,16,FALSE)</f>
        <v>0</v>
      </c>
      <c r="T270" s="1">
        <f>VLOOKUP($B270,'Form Responses 1'!$B$2:$S$771,17,FALSE)</f>
        <v>0</v>
      </c>
      <c r="U270" s="1">
        <f>VLOOKUP($B270,'Form Responses 1'!$B$2:$S$771,18,FALSE)</f>
        <v>0</v>
      </c>
      <c r="V270" s="1">
        <f>VLOOKUP($B270,'Form Responses 1'!$B$2:$U$771,19,FALSE)</f>
        <v>3</v>
      </c>
      <c r="W270" s="1">
        <f>VLOOKUP($B270,'Form Responses 1'!$B$2:$U$771,20,FALSE)</f>
        <v>3</v>
      </c>
      <c r="X270" s="16">
        <f>COUNTIF('Form Responses 1'!$B$2:$B$763,$B270)</f>
        <v>1</v>
      </c>
      <c r="Y270" s="16" t="str">
        <f t="shared" si="3"/>
        <v>SAMA</v>
      </c>
      <c r="Z270" s="16" t="str">
        <f t="shared" si="4"/>
        <v>SAMA</v>
      </c>
      <c r="AA270" s="16" t="str">
        <f t="shared" si="5"/>
        <v>SAMA</v>
      </c>
    </row>
    <row r="271" spans="1:27" ht="15" x14ac:dyDescent="0.25">
      <c r="A271" s="13" t="s">
        <v>527</v>
      </c>
      <c r="B271" s="14">
        <v>20533891</v>
      </c>
      <c r="C271" s="13" t="s">
        <v>22</v>
      </c>
      <c r="D271" s="13" t="s">
        <v>495</v>
      </c>
      <c r="E271" s="13" t="s">
        <v>446</v>
      </c>
      <c r="F271" s="13" t="s">
        <v>416</v>
      </c>
      <c r="G271" s="15">
        <v>164</v>
      </c>
      <c r="I271" s="9">
        <f>VLOOKUP($B271,'Form Responses 1'!$B$2:$S$771,6,FALSE)</f>
        <v>161</v>
      </c>
      <c r="J271" s="9">
        <f>VLOOKUP($B271,'Form Responses 1'!$B$2:$S$771,7,FALSE)</f>
        <v>87</v>
      </c>
      <c r="K271" s="9">
        <f>VLOOKUP($B271,'Form Responses 1'!$B$2:$S$771,8,FALSE)</f>
        <v>74</v>
      </c>
      <c r="L271" s="10">
        <f>VLOOKUP($B271,'Form Responses 1'!$B$2:$S$771,9,FALSE)</f>
        <v>157</v>
      </c>
      <c r="M271" s="10">
        <f>VLOOKUP($B271,'Form Responses 1'!$B$2:$S$771,10,FALSE)</f>
        <v>0</v>
      </c>
      <c r="N271" s="10">
        <f>VLOOKUP($B271,'Form Responses 1'!$B$2:$S$771,11,FALSE)</f>
        <v>157</v>
      </c>
      <c r="O271" s="10">
        <f>VLOOKUP($B271,'Form Responses 1'!$B$2:$S$771,12,FALSE)</f>
        <v>0</v>
      </c>
      <c r="P271" s="11">
        <f>VLOOKUP($B271,'Form Responses 1'!$B$2:$S$771,13,FALSE)</f>
        <v>4</v>
      </c>
      <c r="Q271" s="11">
        <f>VLOOKUP($B271,'Form Responses 1'!$B$2:$S$771,14,FALSE)</f>
        <v>0</v>
      </c>
      <c r="R271" s="11">
        <f>VLOOKUP($B271,'Form Responses 1'!$B$2:$S$771,15,FALSE)</f>
        <v>4</v>
      </c>
      <c r="S271" s="11">
        <f>VLOOKUP($B271,'Form Responses 1'!$B$2:$S$771,16,FALSE)</f>
        <v>0</v>
      </c>
      <c r="T271" s="1">
        <f>VLOOKUP($B271,'Form Responses 1'!$B$2:$S$771,17,FALSE)</f>
        <v>0</v>
      </c>
      <c r="U271" s="1">
        <f>VLOOKUP($B271,'Form Responses 1'!$B$2:$S$771,18,FALSE)</f>
        <v>0</v>
      </c>
      <c r="V271" s="1">
        <f>VLOOKUP($B271,'Form Responses 1'!$B$2:$U$771,19,FALSE)</f>
        <v>12</v>
      </c>
      <c r="W271" s="1">
        <f>VLOOKUP($B271,'Form Responses 1'!$B$2:$U$771,20,FALSE)</f>
        <v>12</v>
      </c>
      <c r="X271" s="16">
        <f>COUNTIF('Form Responses 1'!$B$2:$B$763,$B271)</f>
        <v>1</v>
      </c>
      <c r="Y271" s="16" t="str">
        <f t="shared" si="3"/>
        <v>SAMA</v>
      </c>
      <c r="Z271" s="16" t="str">
        <f t="shared" si="4"/>
        <v>SAMA</v>
      </c>
      <c r="AA271" s="16" t="str">
        <f t="shared" si="5"/>
        <v>SAMA</v>
      </c>
    </row>
    <row r="272" spans="1:27" ht="15" x14ac:dyDescent="0.25">
      <c r="A272" s="13" t="s">
        <v>528</v>
      </c>
      <c r="B272" s="14">
        <v>20533712</v>
      </c>
      <c r="C272" s="13" t="s">
        <v>22</v>
      </c>
      <c r="D272" s="13" t="s">
        <v>495</v>
      </c>
      <c r="E272" s="13" t="s">
        <v>474</v>
      </c>
      <c r="F272" s="13" t="s">
        <v>402</v>
      </c>
      <c r="G272" s="15">
        <v>66</v>
      </c>
      <c r="I272" s="9">
        <f>VLOOKUP($B272,'Form Responses 1'!$B$2:$S$771,6,FALSE)</f>
        <v>66</v>
      </c>
      <c r="J272" s="9">
        <f>VLOOKUP($B272,'Form Responses 1'!$B$2:$S$771,7,FALSE)</f>
        <v>33</v>
      </c>
      <c r="K272" s="9">
        <f>VLOOKUP($B272,'Form Responses 1'!$B$2:$S$771,8,FALSE)</f>
        <v>33</v>
      </c>
      <c r="L272" s="10">
        <f>VLOOKUP($B272,'Form Responses 1'!$B$2:$S$771,9,FALSE)</f>
        <v>65</v>
      </c>
      <c r="M272" s="10">
        <f>VLOOKUP($B272,'Form Responses 1'!$B$2:$S$771,10,FALSE)</f>
        <v>7</v>
      </c>
      <c r="N272" s="10">
        <f>VLOOKUP($B272,'Form Responses 1'!$B$2:$S$771,11,FALSE)</f>
        <v>57</v>
      </c>
      <c r="O272" s="10">
        <f>VLOOKUP($B272,'Form Responses 1'!$B$2:$S$771,12,FALSE)</f>
        <v>1</v>
      </c>
      <c r="P272" s="11">
        <f>VLOOKUP($B272,'Form Responses 1'!$B$2:$S$771,13,FALSE)</f>
        <v>1</v>
      </c>
      <c r="Q272" s="11">
        <f>VLOOKUP($B272,'Form Responses 1'!$B$2:$S$771,14,FALSE)</f>
        <v>0</v>
      </c>
      <c r="R272" s="11">
        <f>VLOOKUP($B272,'Form Responses 1'!$B$2:$S$771,15,FALSE)</f>
        <v>1</v>
      </c>
      <c r="S272" s="11">
        <f>VLOOKUP($B272,'Form Responses 1'!$B$2:$S$771,16,FALSE)</f>
        <v>0</v>
      </c>
      <c r="T272" s="1">
        <f>VLOOKUP($B272,'Form Responses 1'!$B$2:$S$771,17,FALSE)</f>
        <v>0</v>
      </c>
      <c r="U272" s="1">
        <f>VLOOKUP($B272,'Form Responses 1'!$B$2:$S$771,18,FALSE)</f>
        <v>0</v>
      </c>
      <c r="V272" s="1">
        <f>VLOOKUP($B272,'Form Responses 1'!$B$2:$U$771,19,FALSE)</f>
        <v>15</v>
      </c>
      <c r="W272" s="1">
        <f>VLOOKUP($B272,'Form Responses 1'!$B$2:$U$771,20,FALSE)</f>
        <v>10</v>
      </c>
      <c r="X272" s="16">
        <f>COUNTIF('Form Responses 1'!$B$2:$B$763,$B272)</f>
        <v>1</v>
      </c>
      <c r="Y272" s="16" t="str">
        <f t="shared" si="3"/>
        <v>SAMA</v>
      </c>
      <c r="Z272" s="16" t="str">
        <f t="shared" si="4"/>
        <v>SAMA</v>
      </c>
      <c r="AA272" s="16" t="str">
        <f t="shared" si="5"/>
        <v>SAMA</v>
      </c>
    </row>
    <row r="273" spans="1:27" ht="15" x14ac:dyDescent="0.25">
      <c r="A273" s="13" t="s">
        <v>377</v>
      </c>
      <c r="B273" s="14">
        <v>20539476</v>
      </c>
      <c r="C273" s="13" t="s">
        <v>22</v>
      </c>
      <c r="D273" s="13" t="s">
        <v>495</v>
      </c>
      <c r="E273" s="13" t="s">
        <v>455</v>
      </c>
      <c r="F273" s="13" t="s">
        <v>404</v>
      </c>
      <c r="G273" s="15">
        <v>114</v>
      </c>
      <c r="I273" s="9">
        <f>VLOOKUP($B273,'Form Responses 1'!$B$2:$S$771,6,FALSE)</f>
        <v>113</v>
      </c>
      <c r="J273" s="9">
        <f>VLOOKUP($B273,'Form Responses 1'!$B$2:$S$771,7,FALSE)</f>
        <v>59</v>
      </c>
      <c r="K273" s="9">
        <f>VLOOKUP($B273,'Form Responses 1'!$B$2:$S$771,8,FALSE)</f>
        <v>54</v>
      </c>
      <c r="L273" s="10">
        <f>VLOOKUP($B273,'Form Responses 1'!$B$2:$S$771,9,FALSE)</f>
        <v>111</v>
      </c>
      <c r="M273" s="10">
        <f>VLOOKUP($B273,'Form Responses 1'!$B$2:$S$771,10,FALSE)</f>
        <v>0</v>
      </c>
      <c r="N273" s="10">
        <f>VLOOKUP($B273,'Form Responses 1'!$B$2:$S$771,11,FALSE)</f>
        <v>111</v>
      </c>
      <c r="O273" s="10">
        <f>VLOOKUP($B273,'Form Responses 1'!$B$2:$S$771,12,FALSE)</f>
        <v>0</v>
      </c>
      <c r="P273" s="11">
        <f>VLOOKUP($B273,'Form Responses 1'!$B$2:$S$771,13,FALSE)</f>
        <v>2</v>
      </c>
      <c r="Q273" s="11">
        <f>VLOOKUP($B273,'Form Responses 1'!$B$2:$S$771,14,FALSE)</f>
        <v>0</v>
      </c>
      <c r="R273" s="11">
        <f>VLOOKUP($B273,'Form Responses 1'!$B$2:$S$771,15,FALSE)</f>
        <v>2</v>
      </c>
      <c r="S273" s="11">
        <f>VLOOKUP($B273,'Form Responses 1'!$B$2:$S$771,16,FALSE)</f>
        <v>0</v>
      </c>
      <c r="T273" s="1">
        <f>VLOOKUP($B273,'Form Responses 1'!$B$2:$S$771,17,FALSE)</f>
        <v>0</v>
      </c>
      <c r="U273" s="1" t="str">
        <f>VLOOKUP($B273,'Form Responses 1'!$B$2:$S$771,18,FALSE)</f>
        <v>-</v>
      </c>
      <c r="V273" s="1">
        <f>VLOOKUP($B273,'Form Responses 1'!$B$2:$U$771,19,FALSE)</f>
        <v>18</v>
      </c>
      <c r="W273" s="1">
        <f>VLOOKUP($B273,'Form Responses 1'!$B$2:$U$771,20,FALSE)</f>
        <v>5</v>
      </c>
      <c r="X273" s="16">
        <f>COUNTIF('Form Responses 1'!$B$2:$B$763,$B273)</f>
        <v>1</v>
      </c>
      <c r="Y273" s="16" t="str">
        <f t="shared" si="3"/>
        <v>SAMA</v>
      </c>
      <c r="Z273" s="16" t="str">
        <f t="shared" si="4"/>
        <v>SAMA</v>
      </c>
      <c r="AA273" s="16" t="str">
        <f t="shared" si="5"/>
        <v>SAMA</v>
      </c>
    </row>
    <row r="274" spans="1:27" ht="15" x14ac:dyDescent="0.25">
      <c r="A274" s="13" t="s">
        <v>529</v>
      </c>
      <c r="B274" s="14">
        <v>20539414</v>
      </c>
      <c r="C274" s="13" t="s">
        <v>22</v>
      </c>
      <c r="D274" s="13" t="s">
        <v>495</v>
      </c>
      <c r="E274" s="13" t="s">
        <v>401</v>
      </c>
      <c r="F274" s="13" t="s">
        <v>402</v>
      </c>
      <c r="G274" s="15">
        <v>287</v>
      </c>
      <c r="I274" s="9">
        <f>VLOOKUP($B274,'Form Responses 1'!$B$2:$S$771,6,FALSE)</f>
        <v>287</v>
      </c>
      <c r="J274" s="9">
        <f>VLOOKUP($B274,'Form Responses 1'!$B$2:$S$771,7,FALSE)</f>
        <v>140</v>
      </c>
      <c r="K274" s="9">
        <f>VLOOKUP($B274,'Form Responses 1'!$B$2:$S$771,8,FALSE)</f>
        <v>147</v>
      </c>
      <c r="L274" s="10">
        <f>VLOOKUP($B274,'Form Responses 1'!$B$2:$S$771,9,FALSE)</f>
        <v>145</v>
      </c>
      <c r="M274" s="10">
        <f>VLOOKUP($B274,'Form Responses 1'!$B$2:$S$771,10,FALSE)</f>
        <v>17</v>
      </c>
      <c r="N274" s="10">
        <f>VLOOKUP($B274,'Form Responses 1'!$B$2:$S$771,11,FALSE)</f>
        <v>128</v>
      </c>
      <c r="O274" s="10">
        <f>VLOOKUP($B274,'Form Responses 1'!$B$2:$S$771,12,FALSE)</f>
        <v>0</v>
      </c>
      <c r="P274" s="11">
        <f>VLOOKUP($B274,'Form Responses 1'!$B$2:$S$771,13,FALSE)</f>
        <v>142</v>
      </c>
      <c r="Q274" s="11">
        <f>VLOOKUP($B274,'Form Responses 1'!$B$2:$S$771,14,FALSE)</f>
        <v>13</v>
      </c>
      <c r="R274" s="11">
        <f>VLOOKUP($B274,'Form Responses 1'!$B$2:$S$771,15,FALSE)</f>
        <v>129</v>
      </c>
      <c r="S274" s="11">
        <f>VLOOKUP($B274,'Form Responses 1'!$B$2:$S$771,16,FALSE)</f>
        <v>0</v>
      </c>
      <c r="T274" s="1">
        <f>VLOOKUP($B274,'Form Responses 1'!$B$2:$S$771,17,FALSE)</f>
        <v>0</v>
      </c>
      <c r="U274" s="1">
        <f>VLOOKUP($B274,'Form Responses 1'!$B$2:$S$771,18,FALSE)</f>
        <v>0</v>
      </c>
      <c r="V274" s="1">
        <f>VLOOKUP($B274,'Form Responses 1'!$B$2:$U$771,19,FALSE)</f>
        <v>53</v>
      </c>
      <c r="W274" s="1">
        <f>VLOOKUP($B274,'Form Responses 1'!$B$2:$U$771,20,FALSE)</f>
        <v>53</v>
      </c>
      <c r="X274" s="16">
        <f>COUNTIF('Form Responses 1'!$B$2:$B$763,$B274)</f>
        <v>1</v>
      </c>
      <c r="Y274" s="16" t="str">
        <f t="shared" si="3"/>
        <v>SAMA</v>
      </c>
      <c r="Z274" s="16" t="str">
        <f t="shared" si="4"/>
        <v>SAMA</v>
      </c>
      <c r="AA274" s="16" t="str">
        <f t="shared" si="5"/>
        <v>SAMA</v>
      </c>
    </row>
    <row r="275" spans="1:27" ht="15" x14ac:dyDescent="0.25">
      <c r="A275" s="13" t="s">
        <v>530</v>
      </c>
      <c r="B275" s="14">
        <v>70009655</v>
      </c>
      <c r="C275" s="13" t="s">
        <v>22</v>
      </c>
      <c r="D275" s="13" t="s">
        <v>495</v>
      </c>
      <c r="E275" s="13" t="s">
        <v>461</v>
      </c>
      <c r="F275" s="13" t="s">
        <v>428</v>
      </c>
      <c r="G275" s="15">
        <v>28</v>
      </c>
      <c r="I275" s="9">
        <f>VLOOKUP($B275,'Form Responses 1'!$B$2:$S$771,6,FALSE)</f>
        <v>28</v>
      </c>
      <c r="J275" s="9">
        <f>VLOOKUP($B275,'Form Responses 1'!$B$2:$S$771,7,FALSE)</f>
        <v>15</v>
      </c>
      <c r="K275" s="9">
        <f>VLOOKUP($B275,'Form Responses 1'!$B$2:$S$771,8,FALSE)</f>
        <v>13</v>
      </c>
      <c r="L275" s="10">
        <f>VLOOKUP($B275,'Form Responses 1'!$B$2:$S$771,9,FALSE)</f>
        <v>26</v>
      </c>
      <c r="M275" s="10">
        <f>VLOOKUP($B275,'Form Responses 1'!$B$2:$S$771,10,FALSE)</f>
        <v>0</v>
      </c>
      <c r="N275" s="10">
        <f>VLOOKUP($B275,'Form Responses 1'!$B$2:$S$771,11,FALSE)</f>
        <v>26</v>
      </c>
      <c r="O275" s="10">
        <f>VLOOKUP($B275,'Form Responses 1'!$B$2:$S$771,12,FALSE)</f>
        <v>0</v>
      </c>
      <c r="P275" s="11">
        <f>VLOOKUP($B275,'Form Responses 1'!$B$2:$S$771,13,FALSE)</f>
        <v>2</v>
      </c>
      <c r="Q275" s="11">
        <f>VLOOKUP($B275,'Form Responses 1'!$B$2:$S$771,14,FALSE)</f>
        <v>0</v>
      </c>
      <c r="R275" s="11">
        <f>VLOOKUP($B275,'Form Responses 1'!$B$2:$S$771,15,FALSE)</f>
        <v>2</v>
      </c>
      <c r="S275" s="11">
        <f>VLOOKUP($B275,'Form Responses 1'!$B$2:$S$771,16,FALSE)</f>
        <v>0</v>
      </c>
      <c r="T275" s="1">
        <f>VLOOKUP($B275,'Form Responses 1'!$B$2:$S$771,17,FALSE)</f>
        <v>0</v>
      </c>
      <c r="U275" s="1">
        <f>VLOOKUP($B275,'Form Responses 1'!$B$2:$S$771,18,FALSE)</f>
        <v>0</v>
      </c>
      <c r="V275" s="1">
        <f>VLOOKUP($B275,'Form Responses 1'!$B$2:$U$771,19,FALSE)</f>
        <v>5</v>
      </c>
      <c r="W275" s="1">
        <f>VLOOKUP($B275,'Form Responses 1'!$B$2:$U$771,20,FALSE)</f>
        <v>3</v>
      </c>
      <c r="X275" s="16">
        <f>COUNTIF('Form Responses 1'!$B$2:$B$763,$B275)</f>
        <v>1</v>
      </c>
      <c r="Y275" s="16" t="str">
        <f t="shared" si="3"/>
        <v>SAMA</v>
      </c>
      <c r="Z275" s="16" t="str">
        <f t="shared" si="4"/>
        <v>SAMA</v>
      </c>
      <c r="AA275" s="16" t="str">
        <f t="shared" si="5"/>
        <v>SAMA</v>
      </c>
    </row>
    <row r="276" spans="1:27" ht="15" x14ac:dyDescent="0.25">
      <c r="A276" s="13" t="s">
        <v>531</v>
      </c>
      <c r="B276" s="14">
        <v>20533711</v>
      </c>
      <c r="C276" s="13" t="s">
        <v>22</v>
      </c>
      <c r="D276" s="13" t="s">
        <v>495</v>
      </c>
      <c r="E276" s="13" t="s">
        <v>427</v>
      </c>
      <c r="F276" s="13" t="s">
        <v>428</v>
      </c>
      <c r="G276" s="15">
        <v>87</v>
      </c>
      <c r="I276" s="9">
        <f>VLOOKUP($B276,'Form Responses 1'!$B$2:$S$771,6,FALSE)</f>
        <v>87</v>
      </c>
      <c r="J276" s="9">
        <f>VLOOKUP($B276,'Form Responses 1'!$B$2:$S$771,7,FALSE)</f>
        <v>48</v>
      </c>
      <c r="K276" s="9">
        <f>VLOOKUP($B276,'Form Responses 1'!$B$2:$S$771,8,FALSE)</f>
        <v>39</v>
      </c>
      <c r="L276" s="10">
        <f>VLOOKUP($B276,'Form Responses 1'!$B$2:$S$771,9,FALSE)</f>
        <v>70</v>
      </c>
      <c r="M276" s="10">
        <f>VLOOKUP($B276,'Form Responses 1'!$B$2:$S$771,10,FALSE)</f>
        <v>5</v>
      </c>
      <c r="N276" s="10">
        <f>VLOOKUP($B276,'Form Responses 1'!$B$2:$S$771,11,FALSE)</f>
        <v>59</v>
      </c>
      <c r="O276" s="10">
        <f>VLOOKUP($B276,'Form Responses 1'!$B$2:$S$771,12,FALSE)</f>
        <v>6</v>
      </c>
      <c r="P276" s="11">
        <f>VLOOKUP($B276,'Form Responses 1'!$B$2:$S$771,13,FALSE)</f>
        <v>17</v>
      </c>
      <c r="Q276" s="11">
        <f>VLOOKUP($B276,'Form Responses 1'!$B$2:$S$771,14,FALSE)</f>
        <v>1</v>
      </c>
      <c r="R276" s="11">
        <f>VLOOKUP($B276,'Form Responses 1'!$B$2:$S$771,15,FALSE)</f>
        <v>16</v>
      </c>
      <c r="S276" s="11">
        <f>VLOOKUP($B276,'Form Responses 1'!$B$2:$S$771,16,FALSE)</f>
        <v>0</v>
      </c>
      <c r="T276" s="1">
        <f>VLOOKUP($B276,'Form Responses 1'!$B$2:$S$771,17,FALSE)</f>
        <v>0</v>
      </c>
      <c r="U276" s="1">
        <f>VLOOKUP($B276,'Form Responses 1'!$B$2:$S$771,18,FALSE)</f>
        <v>0</v>
      </c>
      <c r="V276" s="1">
        <f>VLOOKUP($B276,'Form Responses 1'!$B$2:$U$771,19,FALSE)</f>
        <v>7</v>
      </c>
      <c r="W276" s="1">
        <f>VLOOKUP($B276,'Form Responses 1'!$B$2:$U$771,20,FALSE)</f>
        <v>7</v>
      </c>
      <c r="X276" s="16">
        <f>COUNTIF('Form Responses 1'!$B$2:$B$763,$B276)</f>
        <v>1</v>
      </c>
      <c r="Y276" s="16" t="str">
        <f t="shared" si="3"/>
        <v>SAMA</v>
      </c>
      <c r="Z276" s="16" t="str">
        <f t="shared" si="4"/>
        <v>SAMA</v>
      </c>
      <c r="AA276" s="16" t="str">
        <f t="shared" si="5"/>
        <v>SAMA</v>
      </c>
    </row>
    <row r="277" spans="1:27" ht="15" x14ac:dyDescent="0.25">
      <c r="A277" s="13" t="s">
        <v>532</v>
      </c>
      <c r="B277" s="14">
        <v>20555449</v>
      </c>
      <c r="C277" s="13" t="s">
        <v>22</v>
      </c>
      <c r="D277" s="13" t="s">
        <v>495</v>
      </c>
      <c r="E277" s="13" t="s">
        <v>416</v>
      </c>
      <c r="F277" s="13" t="s">
        <v>416</v>
      </c>
      <c r="G277" s="15">
        <v>315</v>
      </c>
      <c r="I277" s="9">
        <f>VLOOKUP($B277,'Form Responses 1'!$B$2:$S$771,6,FALSE)</f>
        <v>316</v>
      </c>
      <c r="J277" s="9">
        <f>VLOOKUP($B277,'Form Responses 1'!$B$2:$S$771,7,FALSE)</f>
        <v>179</v>
      </c>
      <c r="K277" s="9">
        <f>VLOOKUP($B277,'Form Responses 1'!$B$2:$S$771,8,FALSE)</f>
        <v>136</v>
      </c>
      <c r="L277" s="10">
        <f>VLOOKUP($B277,'Form Responses 1'!$B$2:$S$771,9,FALSE)</f>
        <v>292</v>
      </c>
      <c r="M277" s="10">
        <f>VLOOKUP($B277,'Form Responses 1'!$B$2:$S$771,10,FALSE)</f>
        <v>32</v>
      </c>
      <c r="N277" s="10">
        <f>VLOOKUP($B277,'Form Responses 1'!$B$2:$S$771,11,FALSE)</f>
        <v>217</v>
      </c>
      <c r="O277" s="10">
        <f>VLOOKUP($B277,'Form Responses 1'!$B$2:$S$771,12,FALSE)</f>
        <v>43</v>
      </c>
      <c r="P277" s="11">
        <f>VLOOKUP($B277,'Form Responses 1'!$B$2:$S$771,13,FALSE)</f>
        <v>24</v>
      </c>
      <c r="Q277" s="11">
        <f>VLOOKUP($B277,'Form Responses 1'!$B$2:$S$771,14,FALSE)</f>
        <v>7</v>
      </c>
      <c r="R277" s="11">
        <f>VLOOKUP($B277,'Form Responses 1'!$B$2:$S$771,15,FALSE)</f>
        <v>14</v>
      </c>
      <c r="S277" s="11">
        <f>VLOOKUP($B277,'Form Responses 1'!$B$2:$S$771,16,FALSE)</f>
        <v>3</v>
      </c>
      <c r="T277" s="1">
        <f>VLOOKUP($B277,'Form Responses 1'!$B$2:$S$771,17,FALSE)</f>
        <v>0</v>
      </c>
      <c r="U277" s="1">
        <f>VLOOKUP($B277,'Form Responses 1'!$B$2:$S$771,18,FALSE)</f>
        <v>0</v>
      </c>
      <c r="V277" s="1">
        <f>VLOOKUP($B277,'Form Responses 1'!$B$2:$U$771,19,FALSE)</f>
        <v>39</v>
      </c>
      <c r="W277" s="1">
        <f>VLOOKUP($B277,'Form Responses 1'!$B$2:$U$771,20,FALSE)</f>
        <v>28</v>
      </c>
      <c r="X277" s="16">
        <f>COUNTIF('Form Responses 1'!$B$2:$B$763,$B277)</f>
        <v>1</v>
      </c>
      <c r="Y277" s="16" t="str">
        <f t="shared" si="3"/>
        <v>SAMA</v>
      </c>
      <c r="Z277" s="16" t="str">
        <f t="shared" si="4"/>
        <v>SAMA</v>
      </c>
      <c r="AA277" s="16" t="str">
        <f t="shared" si="5"/>
        <v>SAMA</v>
      </c>
    </row>
    <row r="278" spans="1:27" ht="15" x14ac:dyDescent="0.25">
      <c r="A278" s="13" t="s">
        <v>533</v>
      </c>
      <c r="B278" s="14">
        <v>69933914</v>
      </c>
      <c r="C278" s="13" t="s">
        <v>22</v>
      </c>
      <c r="D278" s="13" t="s">
        <v>495</v>
      </c>
      <c r="E278" s="13" t="s">
        <v>414</v>
      </c>
      <c r="F278" s="13" t="s">
        <v>407</v>
      </c>
      <c r="G278" s="15">
        <v>159</v>
      </c>
      <c r="I278" s="9">
        <f>VLOOKUP($B278,'Form Responses 1'!$B$2:$S$771,6,FALSE)</f>
        <v>159</v>
      </c>
      <c r="J278" s="9">
        <f>VLOOKUP($B278,'Form Responses 1'!$B$2:$S$771,7,FALSE)</f>
        <v>96</v>
      </c>
      <c r="K278" s="9">
        <f>VLOOKUP($B278,'Form Responses 1'!$B$2:$S$771,8,FALSE)</f>
        <v>63</v>
      </c>
      <c r="L278" s="10">
        <f>VLOOKUP($B278,'Form Responses 1'!$B$2:$S$771,9,FALSE)</f>
        <v>146</v>
      </c>
      <c r="M278" s="10">
        <f>VLOOKUP($B278,'Form Responses 1'!$B$2:$S$771,10,FALSE)</f>
        <v>7</v>
      </c>
      <c r="N278" s="10">
        <f>VLOOKUP($B278,'Form Responses 1'!$B$2:$S$771,11,FALSE)</f>
        <v>139</v>
      </c>
      <c r="O278" s="10">
        <f>VLOOKUP($B278,'Form Responses 1'!$B$2:$S$771,12,FALSE)</f>
        <v>0</v>
      </c>
      <c r="P278" s="11">
        <f>VLOOKUP($B278,'Form Responses 1'!$B$2:$S$771,13,FALSE)</f>
        <v>13</v>
      </c>
      <c r="Q278" s="11">
        <f>VLOOKUP($B278,'Form Responses 1'!$B$2:$S$771,14,FALSE)</f>
        <v>0</v>
      </c>
      <c r="R278" s="11">
        <f>VLOOKUP($B278,'Form Responses 1'!$B$2:$S$771,15,FALSE)</f>
        <v>13</v>
      </c>
      <c r="S278" s="11">
        <f>VLOOKUP($B278,'Form Responses 1'!$B$2:$S$771,16,FALSE)</f>
        <v>0</v>
      </c>
      <c r="T278" s="1">
        <f>VLOOKUP($B278,'Form Responses 1'!$B$2:$S$771,17,FALSE)</f>
        <v>0</v>
      </c>
      <c r="U278" s="1">
        <f>VLOOKUP($B278,'Form Responses 1'!$B$2:$S$771,18,FALSE)</f>
        <v>0</v>
      </c>
      <c r="V278" s="1">
        <f>VLOOKUP($B278,'Form Responses 1'!$B$2:$U$771,19,FALSE)</f>
        <v>21</v>
      </c>
      <c r="W278" s="1">
        <f>VLOOKUP($B278,'Form Responses 1'!$B$2:$U$771,20,FALSE)</f>
        <v>21</v>
      </c>
      <c r="X278" s="16">
        <f>COUNTIF('Form Responses 1'!$B$2:$B$763,$B278)</f>
        <v>1</v>
      </c>
      <c r="Y278" s="16" t="str">
        <f t="shared" si="3"/>
        <v>SAMA</v>
      </c>
      <c r="Z278" s="16" t="str">
        <f t="shared" si="4"/>
        <v>SAMA</v>
      </c>
      <c r="AA278" s="16" t="str">
        <f t="shared" si="5"/>
        <v>SAMA</v>
      </c>
    </row>
    <row r="279" spans="1:27" ht="15" x14ac:dyDescent="0.25">
      <c r="A279" s="13" t="s">
        <v>326</v>
      </c>
      <c r="B279" s="14">
        <v>69994899</v>
      </c>
      <c r="C279" s="13" t="s">
        <v>22</v>
      </c>
      <c r="D279" s="13" t="s">
        <v>495</v>
      </c>
      <c r="E279" s="13" t="s">
        <v>458</v>
      </c>
      <c r="F279" s="13" t="s">
        <v>428</v>
      </c>
      <c r="G279" s="15">
        <v>130</v>
      </c>
      <c r="I279" s="9">
        <f>VLOOKUP($B279,'Form Responses 1'!$B$2:$S$771,6,FALSE)</f>
        <v>145</v>
      </c>
      <c r="J279" s="9">
        <f>VLOOKUP($B279,'Form Responses 1'!$B$2:$S$771,7,FALSE)</f>
        <v>88</v>
      </c>
      <c r="K279" s="9">
        <f>VLOOKUP($B279,'Form Responses 1'!$B$2:$S$771,8,FALSE)</f>
        <v>57</v>
      </c>
      <c r="L279" s="10">
        <f>VLOOKUP($B279,'Form Responses 1'!$B$2:$S$771,9,FALSE)</f>
        <v>89</v>
      </c>
      <c r="M279" s="10">
        <f>VLOOKUP($B279,'Form Responses 1'!$B$2:$S$771,10,FALSE)</f>
        <v>4</v>
      </c>
      <c r="N279" s="10">
        <f>VLOOKUP($B279,'Form Responses 1'!$B$2:$S$771,11,FALSE)</f>
        <v>85</v>
      </c>
      <c r="O279" s="10">
        <f>VLOOKUP($B279,'Form Responses 1'!$B$2:$S$771,12,FALSE)</f>
        <v>0</v>
      </c>
      <c r="P279" s="11">
        <f>VLOOKUP($B279,'Form Responses 1'!$B$2:$S$771,13,FALSE)</f>
        <v>56</v>
      </c>
      <c r="Q279" s="11">
        <f>VLOOKUP($B279,'Form Responses 1'!$B$2:$S$771,14,FALSE)</f>
        <v>0</v>
      </c>
      <c r="R279" s="11">
        <f>VLOOKUP($B279,'Form Responses 1'!$B$2:$S$771,15,FALSE)</f>
        <v>56</v>
      </c>
      <c r="S279" s="11">
        <f>VLOOKUP($B279,'Form Responses 1'!$B$2:$S$771,16,FALSE)</f>
        <v>0</v>
      </c>
      <c r="T279" s="1">
        <f>VLOOKUP($B279,'Form Responses 1'!$B$2:$S$771,17,FALSE)</f>
        <v>0</v>
      </c>
      <c r="U279" s="1">
        <f>VLOOKUP($B279,'Form Responses 1'!$B$2:$S$771,18,FALSE)</f>
        <v>0</v>
      </c>
      <c r="V279" s="1">
        <f>VLOOKUP($B279,'Form Responses 1'!$B$2:$U$771,19,FALSE)</f>
        <v>16</v>
      </c>
      <c r="W279" s="1">
        <f>VLOOKUP($B279,'Form Responses 1'!$B$2:$U$771,20,FALSE)</f>
        <v>13</v>
      </c>
      <c r="X279" s="16">
        <f>COUNTIF('Form Responses 1'!$B$2:$B$763,$B279)</f>
        <v>1</v>
      </c>
      <c r="Y279" s="16" t="str">
        <f t="shared" si="3"/>
        <v>SAMA</v>
      </c>
      <c r="Z279" s="16" t="str">
        <f t="shared" si="4"/>
        <v>SAMA</v>
      </c>
      <c r="AA279" s="16" t="str">
        <f t="shared" si="5"/>
        <v>SAMA</v>
      </c>
    </row>
    <row r="280" spans="1:27" ht="15" x14ac:dyDescent="0.25">
      <c r="A280" s="13" t="s">
        <v>297</v>
      </c>
      <c r="B280" s="14">
        <v>69774747</v>
      </c>
      <c r="C280" s="13" t="s">
        <v>22</v>
      </c>
      <c r="D280" s="13" t="s">
        <v>495</v>
      </c>
      <c r="E280" s="13" t="s">
        <v>428</v>
      </c>
      <c r="F280" s="13" t="s">
        <v>428</v>
      </c>
      <c r="G280" s="15">
        <v>36</v>
      </c>
      <c r="I280" s="9">
        <f>VLOOKUP($B280,'Form Responses 1'!$B$2:$S$771,6,FALSE)</f>
        <v>37</v>
      </c>
      <c r="J280" s="9">
        <f>VLOOKUP($B280,'Form Responses 1'!$B$2:$S$771,7,FALSE)</f>
        <v>20</v>
      </c>
      <c r="K280" s="9">
        <f>VLOOKUP($B280,'Form Responses 1'!$B$2:$S$771,8,FALSE)</f>
        <v>17</v>
      </c>
      <c r="L280" s="10">
        <f>VLOOKUP($B280,'Form Responses 1'!$B$2:$S$771,9,FALSE)</f>
        <v>15</v>
      </c>
      <c r="M280" s="10">
        <f>VLOOKUP($B280,'Form Responses 1'!$B$2:$S$771,10,FALSE)</f>
        <v>3</v>
      </c>
      <c r="N280" s="10">
        <f>VLOOKUP($B280,'Form Responses 1'!$B$2:$S$771,11,FALSE)</f>
        <v>12</v>
      </c>
      <c r="O280" s="10">
        <f>VLOOKUP($B280,'Form Responses 1'!$B$2:$S$771,12,FALSE)</f>
        <v>0</v>
      </c>
      <c r="P280" s="11">
        <f>VLOOKUP($B280,'Form Responses 1'!$B$2:$S$771,13,FALSE)</f>
        <v>22</v>
      </c>
      <c r="Q280" s="11">
        <f>VLOOKUP($B280,'Form Responses 1'!$B$2:$S$771,14,FALSE)</f>
        <v>2</v>
      </c>
      <c r="R280" s="11">
        <f>VLOOKUP($B280,'Form Responses 1'!$B$2:$S$771,15,FALSE)</f>
        <v>20</v>
      </c>
      <c r="S280" s="11">
        <f>VLOOKUP($B280,'Form Responses 1'!$B$2:$S$771,16,FALSE)</f>
        <v>0</v>
      </c>
      <c r="T280" s="1">
        <f>VLOOKUP($B280,'Form Responses 1'!$B$2:$S$771,17,FALSE)</f>
        <v>0</v>
      </c>
      <c r="U280" s="1">
        <f>VLOOKUP($B280,'Form Responses 1'!$B$2:$S$771,18,FALSE)</f>
        <v>0</v>
      </c>
      <c r="V280" s="1">
        <f>VLOOKUP($B280,'Form Responses 1'!$B$2:$U$771,19,FALSE)</f>
        <v>12</v>
      </c>
      <c r="W280" s="1">
        <f>VLOOKUP($B280,'Form Responses 1'!$B$2:$U$771,20,FALSE)</f>
        <v>12</v>
      </c>
      <c r="X280" s="16">
        <f>COUNTIF('Form Responses 1'!$B$2:$B$763,$B280)</f>
        <v>1</v>
      </c>
      <c r="Y280" s="16" t="str">
        <f t="shared" si="3"/>
        <v>SAMA</v>
      </c>
      <c r="Z280" s="16" t="str">
        <f t="shared" si="4"/>
        <v>SAMA</v>
      </c>
      <c r="AA280" s="16" t="str">
        <f t="shared" si="5"/>
        <v>SAMA</v>
      </c>
    </row>
    <row r="281" spans="1:27" ht="15" x14ac:dyDescent="0.25">
      <c r="A281" s="13" t="s">
        <v>261</v>
      </c>
      <c r="B281" s="14">
        <v>69758448</v>
      </c>
      <c r="C281" s="13" t="s">
        <v>22</v>
      </c>
      <c r="D281" s="13" t="s">
        <v>495</v>
      </c>
      <c r="E281" s="13" t="s">
        <v>458</v>
      </c>
      <c r="F281" s="13" t="s">
        <v>428</v>
      </c>
      <c r="G281" s="15">
        <v>249</v>
      </c>
      <c r="I281" s="9">
        <f>VLOOKUP($B281,'Form Responses 1'!$B$2:$S$771,6,FALSE)</f>
        <v>249</v>
      </c>
      <c r="J281" s="9">
        <f>VLOOKUP($B281,'Form Responses 1'!$B$2:$S$771,7,FALSE)</f>
        <v>128</v>
      </c>
      <c r="K281" s="9">
        <f>VLOOKUP($B281,'Form Responses 1'!$B$2:$S$771,8,FALSE)</f>
        <v>121</v>
      </c>
      <c r="L281" s="10">
        <f>VLOOKUP($B281,'Form Responses 1'!$B$2:$S$771,9,FALSE)</f>
        <v>178</v>
      </c>
      <c r="M281" s="10">
        <f>VLOOKUP($B281,'Form Responses 1'!$B$2:$S$771,10,FALSE)</f>
        <v>6</v>
      </c>
      <c r="N281" s="10">
        <f>VLOOKUP($B281,'Form Responses 1'!$B$2:$S$771,11,FALSE)</f>
        <v>171</v>
      </c>
      <c r="O281" s="10">
        <f>VLOOKUP($B281,'Form Responses 1'!$B$2:$S$771,12,FALSE)</f>
        <v>1</v>
      </c>
      <c r="P281" s="11">
        <f>VLOOKUP($B281,'Form Responses 1'!$B$2:$S$771,13,FALSE)</f>
        <v>71</v>
      </c>
      <c r="Q281" s="11">
        <f>VLOOKUP($B281,'Form Responses 1'!$B$2:$S$771,14,FALSE)</f>
        <v>3</v>
      </c>
      <c r="R281" s="11">
        <f>VLOOKUP($B281,'Form Responses 1'!$B$2:$S$771,15,FALSE)</f>
        <v>68</v>
      </c>
      <c r="S281" s="11">
        <f>VLOOKUP($B281,'Form Responses 1'!$B$2:$S$771,16,FALSE)</f>
        <v>0</v>
      </c>
      <c r="T281" s="1">
        <f>VLOOKUP($B281,'Form Responses 1'!$B$2:$S$771,17,FALSE)</f>
        <v>0</v>
      </c>
      <c r="U281" s="1">
        <f>VLOOKUP($B281,'Form Responses 1'!$B$2:$S$771,18,FALSE)</f>
        <v>0</v>
      </c>
      <c r="V281" s="1">
        <f>VLOOKUP($B281,'Form Responses 1'!$B$2:$U$771,19,FALSE)</f>
        <v>38</v>
      </c>
      <c r="W281" s="1">
        <f>VLOOKUP($B281,'Form Responses 1'!$B$2:$U$771,20,FALSE)</f>
        <v>11</v>
      </c>
      <c r="X281" s="16">
        <f>COUNTIF('Form Responses 1'!$B$2:$B$763,$B281)</f>
        <v>1</v>
      </c>
      <c r="Y281" s="16" t="str">
        <f t="shared" si="3"/>
        <v>SAMA</v>
      </c>
      <c r="Z281" s="16" t="str">
        <f t="shared" si="4"/>
        <v>SAMA</v>
      </c>
      <c r="AA281" s="16" t="str">
        <f t="shared" si="5"/>
        <v>SAMA</v>
      </c>
    </row>
    <row r="282" spans="1:27" ht="15" x14ac:dyDescent="0.25">
      <c r="A282" s="13" t="s">
        <v>534</v>
      </c>
      <c r="B282" s="14">
        <v>69786387</v>
      </c>
      <c r="C282" s="13" t="s">
        <v>22</v>
      </c>
      <c r="D282" s="13" t="s">
        <v>495</v>
      </c>
      <c r="E282" s="13" t="s">
        <v>414</v>
      </c>
      <c r="F282" s="13" t="s">
        <v>407</v>
      </c>
      <c r="G282" s="15">
        <v>625</v>
      </c>
      <c r="I282" s="9">
        <f>VLOOKUP($B282,'Form Responses 1'!$B$2:$S$771,6,FALSE)</f>
        <v>626</v>
      </c>
      <c r="J282" s="9">
        <f>VLOOKUP($B282,'Form Responses 1'!$B$2:$S$771,7,FALSE)</f>
        <v>378</v>
      </c>
      <c r="K282" s="9">
        <f>VLOOKUP($B282,'Form Responses 1'!$B$2:$S$771,8,FALSE)</f>
        <v>248</v>
      </c>
      <c r="L282" s="10">
        <f>VLOOKUP($B282,'Form Responses 1'!$B$2:$S$771,9,FALSE)</f>
        <v>419</v>
      </c>
      <c r="M282" s="10">
        <f>VLOOKUP($B282,'Form Responses 1'!$B$2:$S$771,10,FALSE)</f>
        <v>15</v>
      </c>
      <c r="N282" s="10">
        <f>VLOOKUP($B282,'Form Responses 1'!$B$2:$S$771,11,FALSE)</f>
        <v>403</v>
      </c>
      <c r="O282" s="10">
        <f>VLOOKUP($B282,'Form Responses 1'!$B$2:$S$771,12,FALSE)</f>
        <v>1</v>
      </c>
      <c r="P282" s="11">
        <f>VLOOKUP($B282,'Form Responses 1'!$B$2:$S$771,13,FALSE)</f>
        <v>207</v>
      </c>
      <c r="Q282" s="11">
        <f>VLOOKUP($B282,'Form Responses 1'!$B$2:$S$771,14,FALSE)</f>
        <v>25</v>
      </c>
      <c r="R282" s="11">
        <f>VLOOKUP($B282,'Form Responses 1'!$B$2:$S$771,15,FALSE)</f>
        <v>181</v>
      </c>
      <c r="S282" s="11">
        <f>VLOOKUP($B282,'Form Responses 1'!$B$2:$S$771,16,FALSE)</f>
        <v>1</v>
      </c>
      <c r="T282" s="1">
        <f>VLOOKUP($B282,'Form Responses 1'!$B$2:$S$771,17,FALSE)</f>
        <v>0</v>
      </c>
      <c r="U282" s="1">
        <f>VLOOKUP($B282,'Form Responses 1'!$B$2:$S$771,18,FALSE)</f>
        <v>0</v>
      </c>
      <c r="V282" s="1">
        <f>VLOOKUP($B282,'Form Responses 1'!$B$2:$U$771,19,FALSE)</f>
        <v>94</v>
      </c>
      <c r="W282" s="1">
        <f>VLOOKUP($B282,'Form Responses 1'!$B$2:$U$771,20,FALSE)</f>
        <v>94</v>
      </c>
      <c r="X282" s="16">
        <f>COUNTIF('Form Responses 1'!$B$2:$B$763,$B282)</f>
        <v>1</v>
      </c>
      <c r="Y282" s="16" t="str">
        <f t="shared" si="3"/>
        <v>SAMA</v>
      </c>
      <c r="Z282" s="16" t="str">
        <f t="shared" si="4"/>
        <v>SAMA</v>
      </c>
      <c r="AA282" s="16" t="str">
        <f t="shared" si="5"/>
        <v>SAMA</v>
      </c>
    </row>
    <row r="283" spans="1:27" ht="15" x14ac:dyDescent="0.25">
      <c r="A283" s="13" t="s">
        <v>535</v>
      </c>
      <c r="B283" s="14">
        <v>20555415</v>
      </c>
      <c r="C283" s="13" t="s">
        <v>22</v>
      </c>
      <c r="D283" s="13" t="s">
        <v>495</v>
      </c>
      <c r="E283" s="13" t="s">
        <v>487</v>
      </c>
      <c r="F283" s="13" t="s">
        <v>428</v>
      </c>
      <c r="G283" s="15">
        <v>472</v>
      </c>
      <c r="I283" s="9">
        <f>VLOOKUP($B283,'Form Responses 1'!$B$2:$S$771,6,FALSE)</f>
        <v>471</v>
      </c>
      <c r="J283" s="9">
        <f>VLOOKUP($B283,'Form Responses 1'!$B$2:$S$771,7,FALSE)</f>
        <v>240</v>
      </c>
      <c r="K283" s="9">
        <f>VLOOKUP($B283,'Form Responses 1'!$B$2:$S$771,8,FALSE)</f>
        <v>231</v>
      </c>
      <c r="L283" s="10">
        <f>VLOOKUP($B283,'Form Responses 1'!$B$2:$S$771,9,FALSE)</f>
        <v>290</v>
      </c>
      <c r="M283" s="10">
        <f>VLOOKUP($B283,'Form Responses 1'!$B$2:$S$771,10,FALSE)</f>
        <v>46</v>
      </c>
      <c r="N283" s="10">
        <f>VLOOKUP($B283,'Form Responses 1'!$B$2:$S$771,11,FALSE)</f>
        <v>239</v>
      </c>
      <c r="O283" s="10">
        <f>VLOOKUP($B283,'Form Responses 1'!$B$2:$S$771,12,FALSE)</f>
        <v>5</v>
      </c>
      <c r="P283" s="11">
        <f>VLOOKUP($B283,'Form Responses 1'!$B$2:$S$771,13,FALSE)</f>
        <v>181</v>
      </c>
      <c r="Q283" s="11">
        <f>VLOOKUP($B283,'Form Responses 1'!$B$2:$S$771,14,FALSE)</f>
        <v>32</v>
      </c>
      <c r="R283" s="11">
        <f>VLOOKUP($B283,'Form Responses 1'!$B$2:$S$771,15,FALSE)</f>
        <v>147</v>
      </c>
      <c r="S283" s="11">
        <f>VLOOKUP($B283,'Form Responses 1'!$B$2:$S$771,16,FALSE)</f>
        <v>2</v>
      </c>
      <c r="T283" s="1">
        <f>VLOOKUP($B283,'Form Responses 1'!$B$2:$S$771,17,FALSE)</f>
        <v>0</v>
      </c>
      <c r="U283" s="1">
        <f>VLOOKUP($B283,'Form Responses 1'!$B$2:$S$771,18,FALSE)</f>
        <v>0</v>
      </c>
      <c r="V283" s="1">
        <f>VLOOKUP($B283,'Form Responses 1'!$B$2:$U$771,19,FALSE)</f>
        <v>83</v>
      </c>
      <c r="W283" s="1">
        <f>VLOOKUP($B283,'Form Responses 1'!$B$2:$U$771,20,FALSE)</f>
        <v>83</v>
      </c>
      <c r="X283" s="16">
        <f>COUNTIF('Form Responses 1'!$B$2:$B$763,$B283)</f>
        <v>1</v>
      </c>
      <c r="Y283" s="16" t="str">
        <f t="shared" si="3"/>
        <v>SAMA</v>
      </c>
      <c r="Z283" s="16" t="str">
        <f t="shared" si="4"/>
        <v>SAMA</v>
      </c>
      <c r="AA283" s="16" t="str">
        <f t="shared" si="5"/>
        <v>SAMA</v>
      </c>
    </row>
    <row r="284" spans="1:27" ht="15" x14ac:dyDescent="0.25">
      <c r="A284" s="13" t="s">
        <v>536</v>
      </c>
      <c r="B284" s="14">
        <v>20540190</v>
      </c>
      <c r="C284" s="13" t="s">
        <v>537</v>
      </c>
      <c r="D284" s="13" t="s">
        <v>495</v>
      </c>
      <c r="E284" s="13" t="s">
        <v>470</v>
      </c>
      <c r="F284" s="13" t="s">
        <v>407</v>
      </c>
      <c r="G284" s="15">
        <v>401</v>
      </c>
      <c r="I284" s="9">
        <f>VLOOKUP($B284,'Form Responses 1'!$B$2:$S$771,6,FALSE)</f>
        <v>397</v>
      </c>
      <c r="J284" s="9">
        <f>VLOOKUP($B284,'Form Responses 1'!$B$2:$S$771,7,FALSE)</f>
        <v>207</v>
      </c>
      <c r="K284" s="9">
        <f>VLOOKUP($B284,'Form Responses 1'!$B$2:$S$771,8,FALSE)</f>
        <v>190</v>
      </c>
      <c r="L284" s="10">
        <f>VLOOKUP($B284,'Form Responses 1'!$B$2:$S$771,9,FALSE)</f>
        <v>377</v>
      </c>
      <c r="M284" s="10">
        <f>VLOOKUP($B284,'Form Responses 1'!$B$2:$S$771,10,FALSE)</f>
        <v>50</v>
      </c>
      <c r="N284" s="10">
        <f>VLOOKUP($B284,'Form Responses 1'!$B$2:$S$771,11,FALSE)</f>
        <v>327</v>
      </c>
      <c r="O284" s="10">
        <f>VLOOKUP($B284,'Form Responses 1'!$B$2:$S$771,12,FALSE)</f>
        <v>0</v>
      </c>
      <c r="P284" s="11">
        <f>VLOOKUP($B284,'Form Responses 1'!$B$2:$S$771,13,FALSE)</f>
        <v>20</v>
      </c>
      <c r="Q284" s="11">
        <f>VLOOKUP($B284,'Form Responses 1'!$B$2:$S$771,14,FALSE)</f>
        <v>5</v>
      </c>
      <c r="R284" s="11">
        <f>VLOOKUP($B284,'Form Responses 1'!$B$2:$S$771,15,FALSE)</f>
        <v>15</v>
      </c>
      <c r="S284" s="11">
        <f>VLOOKUP($B284,'Form Responses 1'!$B$2:$S$771,16,FALSE)</f>
        <v>0</v>
      </c>
      <c r="T284" s="1">
        <f>VLOOKUP($B284,'Form Responses 1'!$B$2:$S$771,17,FALSE)</f>
        <v>0</v>
      </c>
      <c r="U284" s="1">
        <f>VLOOKUP($B284,'Form Responses 1'!$B$2:$S$771,18,FALSE)</f>
        <v>0</v>
      </c>
      <c r="V284" s="1">
        <f>VLOOKUP($B284,'Form Responses 1'!$B$2:$U$771,19,FALSE)</f>
        <v>416</v>
      </c>
      <c r="W284" s="1">
        <f>VLOOKUP($B284,'Form Responses 1'!$B$2:$U$771,20,FALSE)</f>
        <v>416</v>
      </c>
      <c r="X284" s="16">
        <f>COUNTIF('Form Responses 1'!$B$2:$B$763,$B284)</f>
        <v>1</v>
      </c>
      <c r="Y284" s="16" t="str">
        <f t="shared" si="3"/>
        <v>SAMA</v>
      </c>
      <c r="Z284" s="16" t="str">
        <f t="shared" si="4"/>
        <v>SAMA</v>
      </c>
      <c r="AA284" s="16" t="str">
        <f t="shared" si="5"/>
        <v>SAMA</v>
      </c>
    </row>
    <row r="285" spans="1:27" ht="15" x14ac:dyDescent="0.25">
      <c r="A285" s="13" t="s">
        <v>538</v>
      </c>
      <c r="B285" s="14">
        <v>20570230</v>
      </c>
      <c r="C285" s="13" t="s">
        <v>537</v>
      </c>
      <c r="D285" s="13" t="s">
        <v>495</v>
      </c>
      <c r="E285" s="13" t="s">
        <v>473</v>
      </c>
      <c r="F285" s="13" t="s">
        <v>402</v>
      </c>
      <c r="G285" s="15">
        <v>111</v>
      </c>
      <c r="I285" s="9">
        <f>VLOOKUP($B285,'Form Responses 1'!$B$2:$S$771,6,FALSE)</f>
        <v>111</v>
      </c>
      <c r="J285" s="9">
        <f>VLOOKUP($B285,'Form Responses 1'!$B$2:$S$771,7,FALSE)</f>
        <v>55</v>
      </c>
      <c r="K285" s="9">
        <f>VLOOKUP($B285,'Form Responses 1'!$B$2:$S$771,8,FALSE)</f>
        <v>55</v>
      </c>
      <c r="L285" s="10">
        <f>VLOOKUP($B285,'Form Responses 1'!$B$2:$S$771,9,FALSE)</f>
        <v>76</v>
      </c>
      <c r="M285" s="10">
        <f>VLOOKUP($B285,'Form Responses 1'!$B$2:$S$771,10,FALSE)</f>
        <v>14</v>
      </c>
      <c r="N285" s="10">
        <f>VLOOKUP($B285,'Form Responses 1'!$B$2:$S$771,11,FALSE)</f>
        <v>62</v>
      </c>
      <c r="O285" s="10">
        <f>VLOOKUP($B285,'Form Responses 1'!$B$2:$S$771,12,FALSE)</f>
        <v>0</v>
      </c>
      <c r="P285" s="11">
        <f>VLOOKUP($B285,'Form Responses 1'!$B$2:$S$771,13,FALSE)</f>
        <v>35</v>
      </c>
      <c r="Q285" s="11">
        <f>VLOOKUP($B285,'Form Responses 1'!$B$2:$S$771,14,FALSE)</f>
        <v>2</v>
      </c>
      <c r="R285" s="11">
        <f>VLOOKUP($B285,'Form Responses 1'!$B$2:$S$771,15,FALSE)</f>
        <v>33</v>
      </c>
      <c r="S285" s="11">
        <f>VLOOKUP($B285,'Form Responses 1'!$B$2:$S$771,16,FALSE)</f>
        <v>0</v>
      </c>
      <c r="T285" s="1">
        <f>VLOOKUP($B285,'Form Responses 1'!$B$2:$S$771,17,FALSE)</f>
        <v>0</v>
      </c>
      <c r="U285" s="1">
        <f>VLOOKUP($B285,'Form Responses 1'!$B$2:$S$771,18,FALSE)</f>
        <v>0</v>
      </c>
      <c r="V285" s="1">
        <f>VLOOKUP($B285,'Form Responses 1'!$B$2:$U$771,19,FALSE)</f>
        <v>17</v>
      </c>
      <c r="W285" s="1">
        <f>VLOOKUP($B285,'Form Responses 1'!$B$2:$U$771,20,FALSE)</f>
        <v>17</v>
      </c>
      <c r="X285" s="16">
        <f>COUNTIF('Form Responses 1'!$B$2:$B$763,$B285)</f>
        <v>1</v>
      </c>
      <c r="Y285" s="16" t="str">
        <f t="shared" si="3"/>
        <v>SAMA</v>
      </c>
      <c r="Z285" s="16" t="str">
        <f t="shared" si="4"/>
        <v>SAMA</v>
      </c>
      <c r="AA285" s="16" t="str">
        <f t="shared" si="5"/>
        <v>SAMA</v>
      </c>
    </row>
    <row r="286" spans="1:27" ht="15" x14ac:dyDescent="0.25">
      <c r="A286" s="13" t="s">
        <v>539</v>
      </c>
      <c r="B286" s="14">
        <v>69888881</v>
      </c>
      <c r="C286" s="13" t="s">
        <v>537</v>
      </c>
      <c r="D286" s="13" t="s">
        <v>495</v>
      </c>
      <c r="E286" s="13" t="s">
        <v>436</v>
      </c>
      <c r="F286" s="13" t="s">
        <v>407</v>
      </c>
      <c r="G286" s="15">
        <v>47</v>
      </c>
      <c r="I286" s="9">
        <f>VLOOKUP($B286,'Form Responses 1'!$B$2:$S$771,6,FALSE)</f>
        <v>47</v>
      </c>
      <c r="J286" s="9">
        <f>VLOOKUP($B286,'Form Responses 1'!$B$2:$S$771,7,FALSE)</f>
        <v>23</v>
      </c>
      <c r="K286" s="9">
        <f>VLOOKUP($B286,'Form Responses 1'!$B$2:$S$771,8,FALSE)</f>
        <v>24</v>
      </c>
      <c r="L286" s="10">
        <f>VLOOKUP($B286,'Form Responses 1'!$B$2:$S$771,9,FALSE)</f>
        <v>11</v>
      </c>
      <c r="M286" s="10">
        <f>VLOOKUP($B286,'Form Responses 1'!$B$2:$S$771,10,FALSE)</f>
        <v>0</v>
      </c>
      <c r="N286" s="10">
        <f>VLOOKUP($B286,'Form Responses 1'!$B$2:$S$771,11,FALSE)</f>
        <v>10</v>
      </c>
      <c r="O286" s="10">
        <f>VLOOKUP($B286,'Form Responses 1'!$B$2:$S$771,12,FALSE)</f>
        <v>1</v>
      </c>
      <c r="P286" s="11">
        <f>VLOOKUP($B286,'Form Responses 1'!$B$2:$S$771,13,FALSE)</f>
        <v>36</v>
      </c>
      <c r="Q286" s="11">
        <f>VLOOKUP($B286,'Form Responses 1'!$B$2:$S$771,14,FALSE)</f>
        <v>0</v>
      </c>
      <c r="R286" s="11">
        <f>VLOOKUP($B286,'Form Responses 1'!$B$2:$S$771,15,FALSE)</f>
        <v>31</v>
      </c>
      <c r="S286" s="11">
        <f>VLOOKUP($B286,'Form Responses 1'!$B$2:$S$771,16,FALSE)</f>
        <v>5</v>
      </c>
      <c r="T286" s="1">
        <f>VLOOKUP($B286,'Form Responses 1'!$B$2:$S$771,17,FALSE)</f>
        <v>0</v>
      </c>
      <c r="U286" s="1" t="str">
        <f>VLOOKUP($B286,'Form Responses 1'!$B$2:$S$771,18,FALSE)</f>
        <v>-</v>
      </c>
      <c r="V286" s="1">
        <f>VLOOKUP($B286,'Form Responses 1'!$B$2:$U$771,19,FALSE)</f>
        <v>3</v>
      </c>
      <c r="W286" s="1">
        <f>VLOOKUP($B286,'Form Responses 1'!$B$2:$U$771,20,FALSE)</f>
        <v>3</v>
      </c>
      <c r="X286" s="16">
        <f>COUNTIF('Form Responses 1'!$B$2:$B$763,$B286)</f>
        <v>1</v>
      </c>
      <c r="Y286" s="16" t="str">
        <f t="shared" si="3"/>
        <v>SAMA</v>
      </c>
      <c r="Z286" s="16" t="str">
        <f t="shared" si="4"/>
        <v>SAMA</v>
      </c>
      <c r="AA286" s="16" t="str">
        <f t="shared" si="5"/>
        <v>SAMA</v>
      </c>
    </row>
    <row r="287" spans="1:27" ht="12.75" x14ac:dyDescent="0.2">
      <c r="I287" s="1">
        <f t="shared" ref="I287:W287" si="6">SUM(I4:I286)</f>
        <v>70607</v>
      </c>
      <c r="J287" s="1">
        <f t="shared" si="6"/>
        <v>36285</v>
      </c>
      <c r="K287" s="1">
        <f t="shared" si="6"/>
        <v>34252</v>
      </c>
      <c r="L287" s="1">
        <f t="shared" si="6"/>
        <v>60288</v>
      </c>
      <c r="M287" s="1">
        <f t="shared" si="6"/>
        <v>2146</v>
      </c>
      <c r="N287" s="1">
        <f t="shared" si="6"/>
        <v>56595</v>
      </c>
      <c r="O287" s="1">
        <f t="shared" si="6"/>
        <v>1547</v>
      </c>
      <c r="P287" s="1">
        <f t="shared" si="6"/>
        <v>10319</v>
      </c>
      <c r="Q287" s="1">
        <f t="shared" si="6"/>
        <v>526</v>
      </c>
      <c r="R287" s="1">
        <f t="shared" si="6"/>
        <v>9488</v>
      </c>
      <c r="S287" s="1">
        <f t="shared" si="6"/>
        <v>305</v>
      </c>
      <c r="T287" s="1">
        <f t="shared" si="6"/>
        <v>20</v>
      </c>
      <c r="U287" s="1">
        <f t="shared" si="6"/>
        <v>0</v>
      </c>
      <c r="V287" s="1">
        <f t="shared" si="6"/>
        <v>11702</v>
      </c>
      <c r="W287" s="1">
        <f t="shared" si="6"/>
        <v>10674</v>
      </c>
      <c r="X287" s="6"/>
      <c r="Y287" s="6"/>
      <c r="Z287" s="6"/>
      <c r="AA287" s="6"/>
    </row>
    <row r="288" spans="1:27" ht="12.75" x14ac:dyDescent="0.2">
      <c r="V288" s="6"/>
      <c r="W288" s="6"/>
      <c r="X288" s="6"/>
      <c r="Y288" s="6"/>
      <c r="Z288" s="6"/>
      <c r="AA288" s="6"/>
    </row>
    <row r="289" spans="1:27" ht="12.75" x14ac:dyDescent="0.2">
      <c r="A289" s="90" t="s">
        <v>540</v>
      </c>
      <c r="B289" s="90" t="s">
        <v>5</v>
      </c>
      <c r="I289" s="92" t="s">
        <v>541</v>
      </c>
      <c r="J289" s="93"/>
      <c r="K289" s="87"/>
      <c r="L289" s="94" t="s">
        <v>9</v>
      </c>
      <c r="M289" s="93"/>
      <c r="N289" s="93"/>
      <c r="O289" s="87"/>
      <c r="P289" s="95" t="s">
        <v>13</v>
      </c>
      <c r="Q289" s="93"/>
      <c r="R289" s="93"/>
      <c r="S289" s="87"/>
      <c r="T289" s="96" t="s">
        <v>17</v>
      </c>
      <c r="U289" s="99" t="s">
        <v>18</v>
      </c>
      <c r="V289" s="99" t="s">
        <v>19</v>
      </c>
      <c r="W289" s="97" t="s">
        <v>20</v>
      </c>
      <c r="X289" s="6"/>
      <c r="Y289" s="6"/>
      <c r="Z289" s="6"/>
      <c r="AA289" s="6"/>
    </row>
    <row r="290" spans="1:27" ht="12.75" x14ac:dyDescent="0.2">
      <c r="A290" s="91"/>
      <c r="B290" s="91"/>
      <c r="I290" s="17" t="s">
        <v>542</v>
      </c>
      <c r="J290" s="17" t="s">
        <v>543</v>
      </c>
      <c r="K290" s="17" t="s">
        <v>544</v>
      </c>
      <c r="L290" s="18" t="s">
        <v>545</v>
      </c>
      <c r="M290" s="18" t="s">
        <v>546</v>
      </c>
      <c r="N290" s="18" t="s">
        <v>547</v>
      </c>
      <c r="O290" s="18" t="s">
        <v>548</v>
      </c>
      <c r="P290" s="19" t="s">
        <v>545</v>
      </c>
      <c r="Q290" s="19" t="s">
        <v>546</v>
      </c>
      <c r="R290" s="19" t="s">
        <v>547</v>
      </c>
      <c r="S290" s="19" t="s">
        <v>548</v>
      </c>
      <c r="T290" s="91"/>
      <c r="U290" s="100"/>
      <c r="V290" s="100"/>
      <c r="W290" s="98"/>
      <c r="X290" s="6"/>
      <c r="Y290" s="6"/>
      <c r="Z290" s="6"/>
      <c r="AA290" s="6"/>
    </row>
    <row r="291" spans="1:27" ht="15" x14ac:dyDescent="0.25">
      <c r="A291" s="101" t="s">
        <v>23</v>
      </c>
      <c r="B291" s="20" t="s">
        <v>402</v>
      </c>
      <c r="I291" s="21">
        <f t="shared" ref="I291:W291" si="7">SUMIF($F$4:$F$198,"Blimbing",I$4:I$198)</f>
        <v>10747</v>
      </c>
      <c r="J291" s="21">
        <f t="shared" si="7"/>
        <v>5441</v>
      </c>
      <c r="K291" s="21">
        <f t="shared" si="7"/>
        <v>5306</v>
      </c>
      <c r="L291" s="22">
        <f t="shared" si="7"/>
        <v>9613</v>
      </c>
      <c r="M291" s="22">
        <f t="shared" si="7"/>
        <v>253</v>
      </c>
      <c r="N291" s="22">
        <f t="shared" si="7"/>
        <v>9137</v>
      </c>
      <c r="O291" s="22">
        <f t="shared" si="7"/>
        <v>223</v>
      </c>
      <c r="P291" s="23">
        <f t="shared" si="7"/>
        <v>1134</v>
      </c>
      <c r="Q291" s="23">
        <f t="shared" si="7"/>
        <v>47</v>
      </c>
      <c r="R291" s="23">
        <f t="shared" si="7"/>
        <v>1074</v>
      </c>
      <c r="S291" s="23">
        <f t="shared" si="7"/>
        <v>13</v>
      </c>
      <c r="T291" s="24">
        <f t="shared" si="7"/>
        <v>4</v>
      </c>
      <c r="U291" s="24">
        <f t="shared" si="7"/>
        <v>0</v>
      </c>
      <c r="V291" s="24">
        <f t="shared" si="7"/>
        <v>1691</v>
      </c>
      <c r="W291" s="24">
        <f t="shared" si="7"/>
        <v>1478</v>
      </c>
      <c r="X291" s="6"/>
      <c r="Y291" s="6"/>
      <c r="Z291" s="6"/>
      <c r="AA291" s="6"/>
    </row>
    <row r="292" spans="1:27" ht="15" x14ac:dyDescent="0.25">
      <c r="A292" s="98"/>
      <c r="B292" s="25" t="s">
        <v>404</v>
      </c>
      <c r="I292" s="26">
        <f t="shared" ref="I292:W292" si="8">SUMIF($F$4:$F$198,"Kedungkandang",I$4:I$198)</f>
        <v>11702</v>
      </c>
      <c r="J292" s="26">
        <f t="shared" si="8"/>
        <v>5897</v>
      </c>
      <c r="K292" s="26">
        <f t="shared" si="8"/>
        <v>5805</v>
      </c>
      <c r="L292" s="27">
        <f t="shared" si="8"/>
        <v>10624</v>
      </c>
      <c r="M292" s="27">
        <f t="shared" si="8"/>
        <v>168</v>
      </c>
      <c r="N292" s="27">
        <f t="shared" si="8"/>
        <v>10291</v>
      </c>
      <c r="O292" s="27">
        <f t="shared" si="8"/>
        <v>165</v>
      </c>
      <c r="P292" s="28">
        <f t="shared" si="8"/>
        <v>1078</v>
      </c>
      <c r="Q292" s="28">
        <f t="shared" si="8"/>
        <v>27</v>
      </c>
      <c r="R292" s="28">
        <f t="shared" si="8"/>
        <v>1011</v>
      </c>
      <c r="S292" s="28">
        <f t="shared" si="8"/>
        <v>40</v>
      </c>
      <c r="T292" s="29">
        <f t="shared" si="8"/>
        <v>1</v>
      </c>
      <c r="U292" s="29">
        <f t="shared" si="8"/>
        <v>0</v>
      </c>
      <c r="V292" s="29">
        <f t="shared" si="8"/>
        <v>1913</v>
      </c>
      <c r="W292" s="29">
        <f t="shared" si="8"/>
        <v>1674</v>
      </c>
      <c r="X292" s="6"/>
      <c r="Y292" s="6"/>
      <c r="Z292" s="6"/>
      <c r="AA292" s="6"/>
    </row>
    <row r="293" spans="1:27" ht="15" x14ac:dyDescent="0.25">
      <c r="A293" s="98"/>
      <c r="B293" s="25" t="s">
        <v>416</v>
      </c>
      <c r="I293" s="26">
        <f t="shared" ref="I293:W293" si="9">SUMIF($F$4:$F$198,"Klojen",I$4:I$198)</f>
        <v>5039</v>
      </c>
      <c r="J293" s="26">
        <f t="shared" si="9"/>
        <v>2559</v>
      </c>
      <c r="K293" s="26">
        <f t="shared" si="9"/>
        <v>2469</v>
      </c>
      <c r="L293" s="27">
        <f t="shared" si="9"/>
        <v>4669</v>
      </c>
      <c r="M293" s="27">
        <f t="shared" si="9"/>
        <v>139</v>
      </c>
      <c r="N293" s="27">
        <f t="shared" si="9"/>
        <v>4428</v>
      </c>
      <c r="O293" s="27">
        <f t="shared" si="9"/>
        <v>102</v>
      </c>
      <c r="P293" s="28">
        <f t="shared" si="9"/>
        <v>370</v>
      </c>
      <c r="Q293" s="28">
        <f t="shared" si="9"/>
        <v>17</v>
      </c>
      <c r="R293" s="28">
        <f t="shared" si="9"/>
        <v>342</v>
      </c>
      <c r="S293" s="28">
        <f t="shared" si="9"/>
        <v>11</v>
      </c>
      <c r="T293" s="29">
        <f t="shared" si="9"/>
        <v>1</v>
      </c>
      <c r="U293" s="29">
        <f t="shared" si="9"/>
        <v>0</v>
      </c>
      <c r="V293" s="29">
        <f t="shared" si="9"/>
        <v>782</v>
      </c>
      <c r="W293" s="29">
        <f t="shared" si="9"/>
        <v>732</v>
      </c>
      <c r="X293" s="6"/>
      <c r="Y293" s="6"/>
      <c r="Z293" s="6"/>
      <c r="AA293" s="6"/>
    </row>
    <row r="294" spans="1:27" ht="15" x14ac:dyDescent="0.25">
      <c r="A294" s="98"/>
      <c r="B294" s="25" t="s">
        <v>428</v>
      </c>
      <c r="I294" s="26">
        <f t="shared" ref="I294:W294" si="10">SUMIF($F$4:$F$198,"Lowokwaru",I$4:I$198)</f>
        <v>9476</v>
      </c>
      <c r="J294" s="26">
        <f t="shared" si="10"/>
        <v>4777</v>
      </c>
      <c r="K294" s="26">
        <f t="shared" si="10"/>
        <v>4641</v>
      </c>
      <c r="L294" s="27">
        <f t="shared" si="10"/>
        <v>8336</v>
      </c>
      <c r="M294" s="27">
        <f t="shared" si="10"/>
        <v>233</v>
      </c>
      <c r="N294" s="27">
        <f t="shared" si="10"/>
        <v>7838</v>
      </c>
      <c r="O294" s="27">
        <f t="shared" si="10"/>
        <v>265</v>
      </c>
      <c r="P294" s="28">
        <f t="shared" si="10"/>
        <v>1140</v>
      </c>
      <c r="Q294" s="28">
        <f t="shared" si="10"/>
        <v>35</v>
      </c>
      <c r="R294" s="28">
        <f t="shared" si="10"/>
        <v>1065</v>
      </c>
      <c r="S294" s="28">
        <f t="shared" si="10"/>
        <v>40</v>
      </c>
      <c r="T294" s="29">
        <f t="shared" si="10"/>
        <v>7</v>
      </c>
      <c r="U294" s="29">
        <f t="shared" si="10"/>
        <v>0</v>
      </c>
      <c r="V294" s="29">
        <f t="shared" si="10"/>
        <v>1491</v>
      </c>
      <c r="W294" s="29">
        <f t="shared" si="10"/>
        <v>1417</v>
      </c>
      <c r="X294" s="6"/>
      <c r="Y294" s="6"/>
      <c r="Z294" s="6"/>
      <c r="AA294" s="6"/>
    </row>
    <row r="295" spans="1:27" ht="15" x14ac:dyDescent="0.25">
      <c r="A295" s="98"/>
      <c r="B295" s="30" t="s">
        <v>407</v>
      </c>
      <c r="I295" s="31">
        <f t="shared" ref="I295:W295" si="11">SUMIF($F$4:$F$198,"Sukun",I$4:I$198)</f>
        <v>11508</v>
      </c>
      <c r="J295" s="31">
        <f t="shared" si="11"/>
        <v>5925</v>
      </c>
      <c r="K295" s="31">
        <f t="shared" si="11"/>
        <v>5584</v>
      </c>
      <c r="L295" s="32">
        <f t="shared" si="11"/>
        <v>10138</v>
      </c>
      <c r="M295" s="32">
        <f t="shared" si="11"/>
        <v>327</v>
      </c>
      <c r="N295" s="32">
        <f t="shared" si="11"/>
        <v>9382</v>
      </c>
      <c r="O295" s="32">
        <f t="shared" si="11"/>
        <v>429</v>
      </c>
      <c r="P295" s="33">
        <f t="shared" si="11"/>
        <v>1370</v>
      </c>
      <c r="Q295" s="33">
        <f t="shared" si="11"/>
        <v>44</v>
      </c>
      <c r="R295" s="33">
        <f t="shared" si="11"/>
        <v>1281</v>
      </c>
      <c r="S295" s="33">
        <f t="shared" si="11"/>
        <v>45</v>
      </c>
      <c r="T295" s="34">
        <f t="shared" si="11"/>
        <v>5</v>
      </c>
      <c r="U295" s="34">
        <f t="shared" si="11"/>
        <v>0</v>
      </c>
      <c r="V295" s="34">
        <f t="shared" si="11"/>
        <v>2013</v>
      </c>
      <c r="W295" s="34">
        <f t="shared" si="11"/>
        <v>1916</v>
      </c>
      <c r="X295" s="6"/>
      <c r="Y295" s="6"/>
      <c r="Z295" s="6"/>
      <c r="AA295" s="6"/>
    </row>
    <row r="296" spans="1:27" ht="12.75" x14ac:dyDescent="0.2">
      <c r="A296" s="91"/>
      <c r="B296" s="35" t="s">
        <v>549</v>
      </c>
      <c r="I296" s="36">
        <f t="shared" ref="I296:W296" si="12">SUM(I291:I295)</f>
        <v>48472</v>
      </c>
      <c r="J296" s="36">
        <f t="shared" si="12"/>
        <v>24599</v>
      </c>
      <c r="K296" s="36">
        <f t="shared" si="12"/>
        <v>23805</v>
      </c>
      <c r="L296" s="37">
        <f t="shared" si="12"/>
        <v>43380</v>
      </c>
      <c r="M296" s="37">
        <f t="shared" si="12"/>
        <v>1120</v>
      </c>
      <c r="N296" s="37">
        <f t="shared" si="12"/>
        <v>41076</v>
      </c>
      <c r="O296" s="37">
        <f t="shared" si="12"/>
        <v>1184</v>
      </c>
      <c r="P296" s="38">
        <f t="shared" si="12"/>
        <v>5092</v>
      </c>
      <c r="Q296" s="38">
        <f t="shared" si="12"/>
        <v>170</v>
      </c>
      <c r="R296" s="38">
        <f t="shared" si="12"/>
        <v>4773</v>
      </c>
      <c r="S296" s="38">
        <f t="shared" si="12"/>
        <v>149</v>
      </c>
      <c r="T296" s="39">
        <f t="shared" si="12"/>
        <v>18</v>
      </c>
      <c r="U296" s="39">
        <f t="shared" si="12"/>
        <v>0</v>
      </c>
      <c r="V296" s="39">
        <f t="shared" si="12"/>
        <v>7890</v>
      </c>
      <c r="W296" s="39">
        <f t="shared" si="12"/>
        <v>7217</v>
      </c>
      <c r="X296" s="6"/>
      <c r="Y296" s="6"/>
      <c r="Z296" s="6"/>
      <c r="AA296" s="6"/>
    </row>
    <row r="297" spans="1:27" ht="15" x14ac:dyDescent="0.25">
      <c r="A297" s="102" t="s">
        <v>26</v>
      </c>
      <c r="B297" s="20" t="s">
        <v>402</v>
      </c>
      <c r="I297" s="21">
        <f t="shared" ref="I297:W297" si="13">SUMIF($F$199:$F$286,"Blimbing",I$199:I$286)</f>
        <v>3423</v>
      </c>
      <c r="J297" s="21">
        <f t="shared" si="13"/>
        <v>1791</v>
      </c>
      <c r="K297" s="21">
        <f t="shared" si="13"/>
        <v>1631</v>
      </c>
      <c r="L297" s="22">
        <f t="shared" si="13"/>
        <v>2565</v>
      </c>
      <c r="M297" s="22">
        <f t="shared" si="13"/>
        <v>136</v>
      </c>
      <c r="N297" s="22">
        <f t="shared" si="13"/>
        <v>2390</v>
      </c>
      <c r="O297" s="22">
        <f t="shared" si="13"/>
        <v>39</v>
      </c>
      <c r="P297" s="23">
        <f t="shared" si="13"/>
        <v>858</v>
      </c>
      <c r="Q297" s="23">
        <f t="shared" si="13"/>
        <v>60</v>
      </c>
      <c r="R297" s="23">
        <f t="shared" si="13"/>
        <v>779</v>
      </c>
      <c r="S297" s="23">
        <f t="shared" si="13"/>
        <v>19</v>
      </c>
      <c r="T297" s="24">
        <f t="shared" si="13"/>
        <v>0</v>
      </c>
      <c r="U297" s="24">
        <f t="shared" si="13"/>
        <v>0</v>
      </c>
      <c r="V297" s="24">
        <f t="shared" si="13"/>
        <v>536</v>
      </c>
      <c r="W297" s="24">
        <f t="shared" si="13"/>
        <v>520</v>
      </c>
      <c r="X297" s="6"/>
      <c r="Y297" s="6"/>
      <c r="Z297" s="6"/>
      <c r="AA297" s="6"/>
    </row>
    <row r="298" spans="1:27" ht="15" x14ac:dyDescent="0.25">
      <c r="A298" s="98"/>
      <c r="B298" s="25" t="s">
        <v>404</v>
      </c>
      <c r="I298" s="26">
        <f t="shared" ref="I298:W298" si="14">SUMIF($F$199:$F$286,"Kedungkandang",I$199:I$286)</f>
        <v>2304</v>
      </c>
      <c r="J298" s="26">
        <f t="shared" si="14"/>
        <v>1206</v>
      </c>
      <c r="K298" s="26">
        <f t="shared" si="14"/>
        <v>1098</v>
      </c>
      <c r="L298" s="27">
        <f t="shared" si="14"/>
        <v>1655</v>
      </c>
      <c r="M298" s="27">
        <f t="shared" si="14"/>
        <v>88</v>
      </c>
      <c r="N298" s="27">
        <f t="shared" si="14"/>
        <v>1510</v>
      </c>
      <c r="O298" s="27">
        <f t="shared" si="14"/>
        <v>57</v>
      </c>
      <c r="P298" s="28">
        <f t="shared" si="14"/>
        <v>649</v>
      </c>
      <c r="Q298" s="28">
        <f t="shared" si="14"/>
        <v>41</v>
      </c>
      <c r="R298" s="28">
        <f t="shared" si="14"/>
        <v>571</v>
      </c>
      <c r="S298" s="28">
        <f t="shared" si="14"/>
        <v>37</v>
      </c>
      <c r="T298" s="29">
        <f t="shared" si="14"/>
        <v>1</v>
      </c>
      <c r="U298" s="29">
        <f t="shared" si="14"/>
        <v>0</v>
      </c>
      <c r="V298" s="29">
        <f t="shared" si="14"/>
        <v>391</v>
      </c>
      <c r="W298" s="29">
        <f t="shared" si="14"/>
        <v>326</v>
      </c>
      <c r="X298" s="6"/>
      <c r="Y298" s="6"/>
      <c r="Z298" s="6"/>
      <c r="AA298" s="6"/>
    </row>
    <row r="299" spans="1:27" ht="15" x14ac:dyDescent="0.25">
      <c r="A299" s="98"/>
      <c r="B299" s="25" t="s">
        <v>416</v>
      </c>
      <c r="I299" s="26">
        <f t="shared" ref="I299:W299" si="15">SUMIF($F$199:$F$286,"Klojen",I$199:I$286)</f>
        <v>5663</v>
      </c>
      <c r="J299" s="26">
        <f t="shared" si="15"/>
        <v>2960</v>
      </c>
      <c r="K299" s="26">
        <f t="shared" si="15"/>
        <v>2702</v>
      </c>
      <c r="L299" s="27">
        <f t="shared" si="15"/>
        <v>4660</v>
      </c>
      <c r="M299" s="27">
        <f t="shared" si="15"/>
        <v>260</v>
      </c>
      <c r="N299" s="27">
        <f t="shared" si="15"/>
        <v>4317</v>
      </c>
      <c r="O299" s="27">
        <f t="shared" si="15"/>
        <v>83</v>
      </c>
      <c r="P299" s="28">
        <f t="shared" si="15"/>
        <v>1003</v>
      </c>
      <c r="Q299" s="28">
        <f t="shared" si="15"/>
        <v>60</v>
      </c>
      <c r="R299" s="28">
        <f t="shared" si="15"/>
        <v>935</v>
      </c>
      <c r="S299" s="28">
        <f t="shared" si="15"/>
        <v>8</v>
      </c>
      <c r="T299" s="29">
        <f t="shared" si="15"/>
        <v>0</v>
      </c>
      <c r="U299" s="29">
        <f t="shared" si="15"/>
        <v>0</v>
      </c>
      <c r="V299" s="29">
        <f t="shared" si="15"/>
        <v>816</v>
      </c>
      <c r="W299" s="29">
        <f t="shared" si="15"/>
        <v>715</v>
      </c>
      <c r="X299" s="6"/>
      <c r="Y299" s="6"/>
      <c r="Z299" s="6"/>
      <c r="AA299" s="6"/>
    </row>
    <row r="300" spans="1:27" ht="15" x14ac:dyDescent="0.25">
      <c r="A300" s="98"/>
      <c r="B300" s="25" t="s">
        <v>428</v>
      </c>
      <c r="I300" s="26">
        <f t="shared" ref="I300:W300" si="16">SUMIF($F$199:$F$286,"Lowokwaru",I$199:I$286)</f>
        <v>6678</v>
      </c>
      <c r="J300" s="26">
        <f t="shared" si="16"/>
        <v>3554</v>
      </c>
      <c r="K300" s="26">
        <f t="shared" si="16"/>
        <v>3124</v>
      </c>
      <c r="L300" s="27">
        <f t="shared" si="16"/>
        <v>4920</v>
      </c>
      <c r="M300" s="27">
        <f t="shared" si="16"/>
        <v>403</v>
      </c>
      <c r="N300" s="27">
        <f t="shared" si="16"/>
        <v>4362</v>
      </c>
      <c r="O300" s="27">
        <f t="shared" si="16"/>
        <v>155</v>
      </c>
      <c r="P300" s="28">
        <f t="shared" si="16"/>
        <v>1758</v>
      </c>
      <c r="Q300" s="28">
        <f t="shared" si="16"/>
        <v>141</v>
      </c>
      <c r="R300" s="28">
        <f t="shared" si="16"/>
        <v>1537</v>
      </c>
      <c r="S300" s="28">
        <f t="shared" si="16"/>
        <v>80</v>
      </c>
      <c r="T300" s="29">
        <f t="shared" si="16"/>
        <v>0</v>
      </c>
      <c r="U300" s="29">
        <f t="shared" si="16"/>
        <v>0</v>
      </c>
      <c r="V300" s="29">
        <f t="shared" si="16"/>
        <v>1088</v>
      </c>
      <c r="W300" s="29">
        <f t="shared" si="16"/>
        <v>946</v>
      </c>
      <c r="X300" s="6"/>
      <c r="Y300" s="6"/>
      <c r="Z300" s="6"/>
      <c r="AA300" s="6"/>
    </row>
    <row r="301" spans="1:27" ht="15" x14ac:dyDescent="0.25">
      <c r="A301" s="98"/>
      <c r="B301" s="30" t="s">
        <v>407</v>
      </c>
      <c r="I301" s="31">
        <f t="shared" ref="I301:W301" si="17">SUMIF($F$199:$F$286,"Sukun",I$199:I$286)</f>
        <v>4067</v>
      </c>
      <c r="J301" s="31">
        <f t="shared" si="17"/>
        <v>2175</v>
      </c>
      <c r="K301" s="31">
        <f t="shared" si="17"/>
        <v>1892</v>
      </c>
      <c r="L301" s="32">
        <f t="shared" si="17"/>
        <v>3108</v>
      </c>
      <c r="M301" s="32">
        <f t="shared" si="17"/>
        <v>139</v>
      </c>
      <c r="N301" s="32">
        <f t="shared" si="17"/>
        <v>2940</v>
      </c>
      <c r="O301" s="32">
        <f t="shared" si="17"/>
        <v>29</v>
      </c>
      <c r="P301" s="33">
        <f t="shared" si="17"/>
        <v>959</v>
      </c>
      <c r="Q301" s="33">
        <f t="shared" si="17"/>
        <v>54</v>
      </c>
      <c r="R301" s="33">
        <f t="shared" si="17"/>
        <v>893</v>
      </c>
      <c r="S301" s="33">
        <f t="shared" si="17"/>
        <v>12</v>
      </c>
      <c r="T301" s="34">
        <f t="shared" si="17"/>
        <v>1</v>
      </c>
      <c r="U301" s="34">
        <f t="shared" si="17"/>
        <v>0</v>
      </c>
      <c r="V301" s="34">
        <f t="shared" si="17"/>
        <v>981</v>
      </c>
      <c r="W301" s="34">
        <f t="shared" si="17"/>
        <v>950</v>
      </c>
      <c r="X301" s="6"/>
      <c r="Y301" s="6"/>
      <c r="Z301" s="6"/>
      <c r="AA301" s="6"/>
    </row>
    <row r="302" spans="1:27" ht="12.75" x14ac:dyDescent="0.2">
      <c r="A302" s="91"/>
      <c r="B302" s="35" t="s">
        <v>550</v>
      </c>
      <c r="I302" s="36">
        <f t="shared" ref="I302:W302" si="18">SUM(I297:I301)</f>
        <v>22135</v>
      </c>
      <c r="J302" s="36">
        <f t="shared" si="18"/>
        <v>11686</v>
      </c>
      <c r="K302" s="36">
        <f t="shared" si="18"/>
        <v>10447</v>
      </c>
      <c r="L302" s="37">
        <f t="shared" si="18"/>
        <v>16908</v>
      </c>
      <c r="M302" s="37">
        <f t="shared" si="18"/>
        <v>1026</v>
      </c>
      <c r="N302" s="37">
        <f t="shared" si="18"/>
        <v>15519</v>
      </c>
      <c r="O302" s="37">
        <f t="shared" si="18"/>
        <v>363</v>
      </c>
      <c r="P302" s="38">
        <f t="shared" si="18"/>
        <v>5227</v>
      </c>
      <c r="Q302" s="38">
        <f t="shared" si="18"/>
        <v>356</v>
      </c>
      <c r="R302" s="38">
        <f t="shared" si="18"/>
        <v>4715</v>
      </c>
      <c r="S302" s="38">
        <f t="shared" si="18"/>
        <v>156</v>
      </c>
      <c r="T302" s="39">
        <f t="shared" si="18"/>
        <v>2</v>
      </c>
      <c r="U302" s="39">
        <f t="shared" si="18"/>
        <v>0</v>
      </c>
      <c r="V302" s="39">
        <f t="shared" si="18"/>
        <v>3812</v>
      </c>
      <c r="W302" s="39">
        <f t="shared" si="18"/>
        <v>3457</v>
      </c>
      <c r="X302" s="40" t="s">
        <v>551</v>
      </c>
      <c r="Y302" s="6"/>
      <c r="Z302" s="6"/>
      <c r="AA302" s="6"/>
    </row>
    <row r="303" spans="1:27" x14ac:dyDescent="0.25">
      <c r="A303" s="86" t="s">
        <v>552</v>
      </c>
      <c r="B303" s="87"/>
      <c r="I303" s="41">
        <f t="shared" ref="I303:W303" si="19">I296+I302</f>
        <v>70607</v>
      </c>
      <c r="J303" s="41">
        <f t="shared" si="19"/>
        <v>36285</v>
      </c>
      <c r="K303" s="41">
        <f t="shared" si="19"/>
        <v>34252</v>
      </c>
      <c r="L303" s="42">
        <f t="shared" si="19"/>
        <v>60288</v>
      </c>
      <c r="M303" s="42">
        <f t="shared" si="19"/>
        <v>2146</v>
      </c>
      <c r="N303" s="42">
        <f t="shared" si="19"/>
        <v>56595</v>
      </c>
      <c r="O303" s="42">
        <f t="shared" si="19"/>
        <v>1547</v>
      </c>
      <c r="P303" s="43">
        <f t="shared" si="19"/>
        <v>10319</v>
      </c>
      <c r="Q303" s="43">
        <f t="shared" si="19"/>
        <v>526</v>
      </c>
      <c r="R303" s="43">
        <f t="shared" si="19"/>
        <v>9488</v>
      </c>
      <c r="S303" s="43">
        <f t="shared" si="19"/>
        <v>305</v>
      </c>
      <c r="T303" s="44">
        <f t="shared" si="19"/>
        <v>20</v>
      </c>
      <c r="U303" s="44">
        <f t="shared" si="19"/>
        <v>0</v>
      </c>
      <c r="V303" s="44">
        <f t="shared" si="19"/>
        <v>11702</v>
      </c>
      <c r="W303" s="44">
        <f t="shared" si="19"/>
        <v>10674</v>
      </c>
      <c r="X303" s="40" t="str">
        <f>(W303/V303)*100&amp;" %"</f>
        <v>91,2151768928388 %</v>
      </c>
      <c r="Y303" s="6"/>
      <c r="Z303" s="6"/>
      <c r="AA303" s="6"/>
    </row>
    <row r="304" spans="1:27" ht="12.75" x14ac:dyDescent="0.2">
      <c r="A304" s="88" t="s">
        <v>553</v>
      </c>
      <c r="B304" s="89"/>
      <c r="V304" s="6"/>
      <c r="W304" s="6"/>
      <c r="X304" s="6"/>
      <c r="Y304" s="6"/>
      <c r="Z304" s="6"/>
      <c r="AA304" s="6"/>
    </row>
    <row r="305" spans="13:27" ht="12.75" x14ac:dyDescent="0.2">
      <c r="M305" s="45" t="s">
        <v>554</v>
      </c>
      <c r="N305" s="46">
        <f>L303+P303</f>
        <v>70607</v>
      </c>
      <c r="V305" s="6"/>
      <c r="W305" s="6"/>
      <c r="X305" s="6"/>
      <c r="Y305" s="6"/>
      <c r="Z305" s="6"/>
      <c r="AA305" s="6"/>
    </row>
    <row r="306" spans="13:27" ht="12.75" x14ac:dyDescent="0.2">
      <c r="V306" s="6"/>
      <c r="W306" s="6"/>
      <c r="X306" s="6"/>
      <c r="Y306" s="6"/>
      <c r="Z306" s="6"/>
      <c r="AA306" s="6"/>
    </row>
    <row r="307" spans="13:27" ht="12.75" x14ac:dyDescent="0.2">
      <c r="M307" t="s">
        <v>547</v>
      </c>
      <c r="N307" s="48">
        <f>R303+N303</f>
        <v>66083</v>
      </c>
      <c r="V307" s="6"/>
      <c r="W307" s="6"/>
      <c r="X307" s="6"/>
      <c r="Y307" s="6"/>
      <c r="Z307" s="6"/>
      <c r="AA307" s="6"/>
    </row>
    <row r="308" spans="13:27" ht="12.75" x14ac:dyDescent="0.2">
      <c r="V308" s="6"/>
      <c r="W308" s="6"/>
      <c r="X308" s="6"/>
      <c r="Y308" s="6"/>
      <c r="Z308" s="6"/>
      <c r="AA308" s="6"/>
    </row>
    <row r="309" spans="13:27" ht="12.75" x14ac:dyDescent="0.2">
      <c r="V309" s="6"/>
      <c r="W309" s="6"/>
      <c r="X309" s="6"/>
      <c r="Y309" s="6"/>
      <c r="Z309" s="6"/>
      <c r="AA309" s="6"/>
    </row>
    <row r="310" spans="13:27" ht="12.75" x14ac:dyDescent="0.2">
      <c r="V310" s="6"/>
      <c r="W310" s="6"/>
      <c r="X310" s="6"/>
      <c r="Y310" s="6"/>
      <c r="Z310" s="6"/>
      <c r="AA310" s="6"/>
    </row>
    <row r="311" spans="13:27" ht="12.75" x14ac:dyDescent="0.2">
      <c r="V311" s="6"/>
      <c r="W311" s="6"/>
      <c r="X311" s="6"/>
      <c r="Y311" s="6"/>
      <c r="Z311" s="6"/>
      <c r="AA311" s="6"/>
    </row>
    <row r="312" spans="13:27" ht="12.75" x14ac:dyDescent="0.2">
      <c r="V312" s="6"/>
      <c r="W312" s="6"/>
      <c r="X312" s="6"/>
      <c r="Y312" s="6"/>
      <c r="Z312" s="6"/>
      <c r="AA312" s="6"/>
    </row>
    <row r="313" spans="13:27" ht="12.75" x14ac:dyDescent="0.2">
      <c r="V313" s="6"/>
      <c r="W313" s="6"/>
      <c r="X313" s="6"/>
      <c r="Y313" s="6"/>
      <c r="Z313" s="6"/>
      <c r="AA313" s="6"/>
    </row>
    <row r="314" spans="13:27" ht="12.75" x14ac:dyDescent="0.2">
      <c r="V314" s="6"/>
      <c r="W314" s="6"/>
      <c r="X314" s="6"/>
      <c r="Y314" s="6"/>
      <c r="Z314" s="6"/>
      <c r="AA314" s="6"/>
    </row>
    <row r="315" spans="13:27" ht="12.75" x14ac:dyDescent="0.2">
      <c r="V315" s="6"/>
      <c r="W315" s="6"/>
      <c r="X315" s="6"/>
      <c r="Y315" s="6"/>
      <c r="Z315" s="6"/>
      <c r="AA315" s="6"/>
    </row>
    <row r="316" spans="13:27" ht="12.75" x14ac:dyDescent="0.2">
      <c r="V316" s="6"/>
      <c r="W316" s="6"/>
      <c r="X316" s="6"/>
      <c r="Y316" s="6"/>
      <c r="Z316" s="6"/>
      <c r="AA316" s="6"/>
    </row>
    <row r="317" spans="13:27" ht="12.75" x14ac:dyDescent="0.2">
      <c r="V317" s="6"/>
      <c r="W317" s="6"/>
      <c r="X317" s="6"/>
      <c r="Y317" s="6"/>
      <c r="Z317" s="6"/>
      <c r="AA317" s="6"/>
    </row>
    <row r="318" spans="13:27" ht="12.75" x14ac:dyDescent="0.2">
      <c r="V318" s="6"/>
      <c r="W318" s="6"/>
      <c r="X318" s="6"/>
      <c r="Y318" s="6"/>
      <c r="Z318" s="6"/>
      <c r="AA318" s="6"/>
    </row>
    <row r="319" spans="13:27" ht="12.75" x14ac:dyDescent="0.2">
      <c r="V319" s="6"/>
      <c r="W319" s="6"/>
      <c r="X319" s="6"/>
      <c r="Y319" s="6"/>
      <c r="Z319" s="6"/>
      <c r="AA319" s="6"/>
    </row>
    <row r="320" spans="13:27" ht="12.75" x14ac:dyDescent="0.2">
      <c r="V320" s="6"/>
      <c r="W320" s="6"/>
      <c r="X320" s="6"/>
      <c r="Y320" s="6"/>
      <c r="Z320" s="6"/>
      <c r="AA320" s="6"/>
    </row>
    <row r="321" spans="22:27" ht="12.75" x14ac:dyDescent="0.2">
      <c r="V321" s="6"/>
      <c r="W321" s="6"/>
      <c r="X321" s="6"/>
      <c r="Y321" s="6"/>
      <c r="Z321" s="6"/>
      <c r="AA321" s="6"/>
    </row>
    <row r="322" spans="22:27" ht="12.75" x14ac:dyDescent="0.2">
      <c r="V322" s="6"/>
      <c r="W322" s="6"/>
      <c r="X322" s="6"/>
      <c r="Y322" s="6"/>
      <c r="Z322" s="6"/>
      <c r="AA322" s="6"/>
    </row>
    <row r="323" spans="22:27" ht="12.75" x14ac:dyDescent="0.2">
      <c r="V323" s="6"/>
      <c r="W323" s="6"/>
      <c r="X323" s="6"/>
      <c r="Y323" s="6"/>
      <c r="Z323" s="6"/>
      <c r="AA323" s="6"/>
    </row>
    <row r="324" spans="22:27" ht="12.75" x14ac:dyDescent="0.2">
      <c r="V324" s="6"/>
      <c r="W324" s="6"/>
      <c r="X324" s="6"/>
      <c r="Y324" s="6"/>
      <c r="Z324" s="6"/>
      <c r="AA324" s="6"/>
    </row>
    <row r="325" spans="22:27" ht="12.75" x14ac:dyDescent="0.2">
      <c r="V325" s="6"/>
      <c r="W325" s="6"/>
      <c r="X325" s="6"/>
      <c r="Y325" s="6"/>
      <c r="Z325" s="6"/>
      <c r="AA325" s="6"/>
    </row>
    <row r="326" spans="22:27" ht="12.75" x14ac:dyDescent="0.2">
      <c r="V326" s="6"/>
      <c r="W326" s="6"/>
      <c r="X326" s="6"/>
      <c r="Y326" s="6"/>
      <c r="Z326" s="6"/>
      <c r="AA326" s="6"/>
    </row>
    <row r="327" spans="22:27" ht="12.75" x14ac:dyDescent="0.2">
      <c r="V327" s="6"/>
      <c r="W327" s="6"/>
      <c r="X327" s="6"/>
      <c r="Y327" s="6"/>
      <c r="Z327" s="6"/>
      <c r="AA327" s="6"/>
    </row>
    <row r="328" spans="22:27" ht="12.75" x14ac:dyDescent="0.2">
      <c r="V328" s="6"/>
      <c r="W328" s="6"/>
      <c r="X328" s="6"/>
      <c r="Y328" s="6"/>
      <c r="Z328" s="6"/>
      <c r="AA328" s="6"/>
    </row>
    <row r="329" spans="22:27" ht="12.75" x14ac:dyDescent="0.2">
      <c r="V329" s="6"/>
      <c r="W329" s="6"/>
      <c r="X329" s="6"/>
      <c r="Y329" s="6"/>
      <c r="Z329" s="6"/>
      <c r="AA329" s="6"/>
    </row>
    <row r="330" spans="22:27" ht="12.75" x14ac:dyDescent="0.2">
      <c r="V330" s="6"/>
      <c r="W330" s="6"/>
      <c r="X330" s="6"/>
      <c r="Y330" s="6"/>
      <c r="Z330" s="6"/>
      <c r="AA330" s="6"/>
    </row>
    <row r="331" spans="22:27" ht="12.75" x14ac:dyDescent="0.2">
      <c r="V331" s="6"/>
      <c r="W331" s="6"/>
      <c r="X331" s="6"/>
      <c r="Y331" s="6"/>
      <c r="Z331" s="6"/>
      <c r="AA331" s="6"/>
    </row>
    <row r="332" spans="22:27" ht="12.75" x14ac:dyDescent="0.2">
      <c r="V332" s="6"/>
      <c r="W332" s="6"/>
      <c r="X332" s="6"/>
      <c r="Y332" s="6"/>
      <c r="Z332" s="6"/>
      <c r="AA332" s="6"/>
    </row>
    <row r="333" spans="22:27" ht="12.75" x14ac:dyDescent="0.2">
      <c r="V333" s="6"/>
      <c r="W333" s="6"/>
      <c r="X333" s="6"/>
      <c r="Y333" s="6"/>
      <c r="Z333" s="6"/>
      <c r="AA333" s="6"/>
    </row>
    <row r="334" spans="22:27" ht="12.75" x14ac:dyDescent="0.2">
      <c r="V334" s="6"/>
      <c r="W334" s="6"/>
      <c r="X334" s="6"/>
      <c r="Y334" s="6"/>
      <c r="Z334" s="6"/>
      <c r="AA334" s="6"/>
    </row>
    <row r="335" spans="22:27" ht="12.75" x14ac:dyDescent="0.2">
      <c r="V335" s="6"/>
      <c r="W335" s="6"/>
      <c r="X335" s="6"/>
      <c r="Y335" s="6"/>
      <c r="Z335" s="6"/>
      <c r="AA335" s="6"/>
    </row>
    <row r="336" spans="22:27" ht="12.75" x14ac:dyDescent="0.2">
      <c r="V336" s="6"/>
      <c r="W336" s="6"/>
      <c r="X336" s="6"/>
      <c r="Y336" s="6"/>
      <c r="Z336" s="6"/>
      <c r="AA336" s="6"/>
    </row>
    <row r="337" spans="22:27" ht="12.75" x14ac:dyDescent="0.2">
      <c r="V337" s="6"/>
      <c r="W337" s="6"/>
      <c r="X337" s="6"/>
      <c r="Y337" s="6"/>
      <c r="Z337" s="6"/>
      <c r="AA337" s="6"/>
    </row>
    <row r="338" spans="22:27" ht="12.75" x14ac:dyDescent="0.2">
      <c r="V338" s="6"/>
      <c r="W338" s="6"/>
      <c r="X338" s="6"/>
      <c r="Y338" s="6"/>
      <c r="Z338" s="6"/>
      <c r="AA338" s="6"/>
    </row>
    <row r="339" spans="22:27" ht="12.75" x14ac:dyDescent="0.2">
      <c r="V339" s="6"/>
      <c r="W339" s="6"/>
      <c r="X339" s="6"/>
      <c r="Y339" s="6"/>
      <c r="Z339" s="6"/>
      <c r="AA339" s="6"/>
    </row>
    <row r="340" spans="22:27" ht="12.75" x14ac:dyDescent="0.2">
      <c r="V340" s="6"/>
      <c r="W340" s="6"/>
      <c r="X340" s="6"/>
      <c r="Y340" s="6"/>
      <c r="Z340" s="6"/>
      <c r="AA340" s="6"/>
    </row>
    <row r="341" spans="22:27" ht="12.75" x14ac:dyDescent="0.2">
      <c r="V341" s="6"/>
      <c r="W341" s="6"/>
      <c r="X341" s="6"/>
      <c r="Y341" s="6"/>
      <c r="Z341" s="6"/>
      <c r="AA341" s="6"/>
    </row>
    <row r="342" spans="22:27" ht="12.75" x14ac:dyDescent="0.2">
      <c r="V342" s="6"/>
      <c r="W342" s="6"/>
      <c r="X342" s="6"/>
      <c r="Y342" s="6"/>
      <c r="Z342" s="6"/>
      <c r="AA342" s="6"/>
    </row>
    <row r="343" spans="22:27" ht="12.75" x14ac:dyDescent="0.2">
      <c r="V343" s="6"/>
      <c r="W343" s="6"/>
      <c r="X343" s="6"/>
      <c r="Y343" s="6"/>
      <c r="Z343" s="6"/>
      <c r="AA343" s="6"/>
    </row>
    <row r="344" spans="22:27" ht="12.75" x14ac:dyDescent="0.2">
      <c r="V344" s="6"/>
      <c r="W344" s="6"/>
      <c r="X344" s="6"/>
      <c r="Y344" s="6"/>
      <c r="Z344" s="6"/>
      <c r="AA344" s="6"/>
    </row>
    <row r="345" spans="22:27" ht="12.75" x14ac:dyDescent="0.2">
      <c r="V345" s="6"/>
      <c r="W345" s="6"/>
      <c r="X345" s="6"/>
      <c r="Y345" s="6"/>
      <c r="Z345" s="6"/>
      <c r="AA345" s="6"/>
    </row>
    <row r="346" spans="22:27" ht="12.75" x14ac:dyDescent="0.2">
      <c r="V346" s="6"/>
      <c r="W346" s="6"/>
      <c r="X346" s="6"/>
      <c r="Y346" s="6"/>
      <c r="Z346" s="6"/>
      <c r="AA346" s="6"/>
    </row>
    <row r="347" spans="22:27" ht="12.75" x14ac:dyDescent="0.2">
      <c r="V347" s="6"/>
      <c r="W347" s="6"/>
      <c r="X347" s="6"/>
      <c r="Y347" s="6"/>
      <c r="Z347" s="6"/>
      <c r="AA347" s="6"/>
    </row>
    <row r="348" spans="22:27" ht="12.75" x14ac:dyDescent="0.2">
      <c r="V348" s="6"/>
      <c r="W348" s="6"/>
      <c r="X348" s="6"/>
      <c r="Y348" s="6"/>
      <c r="Z348" s="6"/>
      <c r="AA348" s="6"/>
    </row>
    <row r="349" spans="22:27" ht="12.75" x14ac:dyDescent="0.2">
      <c r="V349" s="6"/>
      <c r="W349" s="6"/>
      <c r="X349" s="6"/>
      <c r="Y349" s="6"/>
      <c r="Z349" s="6"/>
      <c r="AA349" s="6"/>
    </row>
    <row r="350" spans="22:27" ht="12.75" x14ac:dyDescent="0.2">
      <c r="V350" s="6"/>
      <c r="W350" s="6"/>
      <c r="X350" s="6"/>
      <c r="Y350" s="6"/>
      <c r="Z350" s="6"/>
      <c r="AA350" s="6"/>
    </row>
    <row r="351" spans="22:27" ht="12.75" x14ac:dyDescent="0.2">
      <c r="V351" s="6"/>
      <c r="W351" s="6"/>
      <c r="X351" s="6"/>
      <c r="Y351" s="6"/>
      <c r="Z351" s="6"/>
      <c r="AA351" s="6"/>
    </row>
    <row r="352" spans="22:27" ht="12.75" x14ac:dyDescent="0.2">
      <c r="V352" s="6"/>
      <c r="W352" s="6"/>
      <c r="X352" s="6"/>
      <c r="Y352" s="6"/>
      <c r="Z352" s="6"/>
      <c r="AA352" s="6"/>
    </row>
    <row r="353" spans="22:27" ht="12.75" x14ac:dyDescent="0.2">
      <c r="V353" s="6"/>
      <c r="W353" s="6"/>
      <c r="X353" s="6"/>
      <c r="Y353" s="6"/>
      <c r="Z353" s="6"/>
      <c r="AA353" s="6"/>
    </row>
    <row r="354" spans="22:27" ht="12.75" x14ac:dyDescent="0.2">
      <c r="V354" s="6"/>
      <c r="W354" s="6"/>
      <c r="X354" s="6"/>
      <c r="Y354" s="6"/>
      <c r="Z354" s="6"/>
      <c r="AA354" s="6"/>
    </row>
    <row r="355" spans="22:27" ht="12.75" x14ac:dyDescent="0.2">
      <c r="V355" s="6"/>
      <c r="W355" s="6"/>
      <c r="X355" s="6"/>
      <c r="Y355" s="6"/>
      <c r="Z355" s="6"/>
      <c r="AA355" s="6"/>
    </row>
    <row r="356" spans="22:27" ht="12.75" x14ac:dyDescent="0.2">
      <c r="V356" s="6"/>
      <c r="W356" s="6"/>
      <c r="X356" s="6"/>
      <c r="Y356" s="6"/>
      <c r="Z356" s="6"/>
      <c r="AA356" s="6"/>
    </row>
    <row r="357" spans="22:27" ht="12.75" x14ac:dyDescent="0.2">
      <c r="V357" s="6"/>
      <c r="W357" s="6"/>
      <c r="X357" s="6"/>
      <c r="Y357" s="6"/>
      <c r="Z357" s="6"/>
      <c r="AA357" s="6"/>
    </row>
    <row r="358" spans="22:27" ht="12.75" x14ac:dyDescent="0.2">
      <c r="V358" s="6"/>
      <c r="W358" s="6"/>
      <c r="X358" s="6"/>
      <c r="Y358" s="6"/>
      <c r="Z358" s="6"/>
      <c r="AA358" s="6"/>
    </row>
    <row r="359" spans="22:27" ht="12.75" x14ac:dyDescent="0.2">
      <c r="V359" s="6"/>
      <c r="W359" s="6"/>
      <c r="X359" s="6"/>
      <c r="Y359" s="6"/>
      <c r="Z359" s="6"/>
      <c r="AA359" s="6"/>
    </row>
    <row r="360" spans="22:27" ht="12.75" x14ac:dyDescent="0.2">
      <c r="V360" s="6"/>
      <c r="W360" s="6"/>
      <c r="X360" s="6"/>
      <c r="Y360" s="6"/>
      <c r="Z360" s="6"/>
      <c r="AA360" s="6"/>
    </row>
    <row r="361" spans="22:27" ht="12.75" x14ac:dyDescent="0.2">
      <c r="V361" s="6"/>
      <c r="W361" s="6"/>
      <c r="X361" s="6"/>
      <c r="Y361" s="6"/>
      <c r="Z361" s="6"/>
      <c r="AA361" s="6"/>
    </row>
    <row r="362" spans="22:27" ht="12.75" x14ac:dyDescent="0.2">
      <c r="V362" s="6"/>
      <c r="W362" s="6"/>
      <c r="X362" s="6"/>
      <c r="Y362" s="6"/>
      <c r="Z362" s="6"/>
      <c r="AA362" s="6"/>
    </row>
    <row r="363" spans="22:27" ht="12.75" x14ac:dyDescent="0.2">
      <c r="V363" s="6"/>
      <c r="W363" s="6"/>
      <c r="X363" s="6"/>
      <c r="Y363" s="6"/>
      <c r="Z363" s="6"/>
      <c r="AA363" s="6"/>
    </row>
    <row r="364" spans="22:27" ht="12.75" x14ac:dyDescent="0.2">
      <c r="V364" s="6"/>
      <c r="W364" s="6"/>
      <c r="X364" s="6"/>
      <c r="Y364" s="6"/>
      <c r="Z364" s="6"/>
      <c r="AA364" s="6"/>
    </row>
    <row r="365" spans="22:27" ht="12.75" x14ac:dyDescent="0.2">
      <c r="V365" s="6"/>
      <c r="W365" s="6"/>
      <c r="X365" s="6"/>
      <c r="Y365" s="6"/>
      <c r="Z365" s="6"/>
      <c r="AA365" s="6"/>
    </row>
    <row r="366" spans="22:27" ht="12.75" x14ac:dyDescent="0.2">
      <c r="V366" s="6"/>
      <c r="W366" s="6"/>
      <c r="X366" s="6"/>
      <c r="Y366" s="6"/>
      <c r="Z366" s="6"/>
      <c r="AA366" s="6"/>
    </row>
    <row r="367" spans="22:27" ht="12.75" x14ac:dyDescent="0.2">
      <c r="V367" s="6"/>
      <c r="W367" s="6"/>
      <c r="X367" s="6"/>
      <c r="Y367" s="6"/>
      <c r="Z367" s="6"/>
      <c r="AA367" s="6"/>
    </row>
    <row r="368" spans="22:27" ht="12.75" x14ac:dyDescent="0.2">
      <c r="V368" s="6"/>
      <c r="W368" s="6"/>
      <c r="X368" s="6"/>
      <c r="Y368" s="6"/>
      <c r="Z368" s="6"/>
      <c r="AA368" s="6"/>
    </row>
    <row r="369" spans="22:27" ht="12.75" x14ac:dyDescent="0.2">
      <c r="V369" s="6"/>
      <c r="W369" s="6"/>
      <c r="X369" s="6"/>
      <c r="Y369" s="6"/>
      <c r="Z369" s="6"/>
      <c r="AA369" s="6"/>
    </row>
    <row r="370" spans="22:27" ht="12.75" x14ac:dyDescent="0.2">
      <c r="V370" s="6"/>
      <c r="W370" s="6"/>
      <c r="X370" s="6"/>
      <c r="Y370" s="6"/>
      <c r="Z370" s="6"/>
      <c r="AA370" s="6"/>
    </row>
    <row r="371" spans="22:27" ht="12.75" x14ac:dyDescent="0.2">
      <c r="V371" s="6"/>
      <c r="W371" s="6"/>
      <c r="X371" s="6"/>
      <c r="Y371" s="6"/>
      <c r="Z371" s="6"/>
      <c r="AA371" s="6"/>
    </row>
    <row r="372" spans="22:27" ht="12.75" x14ac:dyDescent="0.2">
      <c r="V372" s="6"/>
      <c r="W372" s="6"/>
      <c r="X372" s="6"/>
      <c r="Y372" s="6"/>
      <c r="Z372" s="6"/>
      <c r="AA372" s="6"/>
    </row>
    <row r="373" spans="22:27" ht="12.75" x14ac:dyDescent="0.2">
      <c r="V373" s="6"/>
      <c r="W373" s="6"/>
      <c r="X373" s="6"/>
      <c r="Y373" s="6"/>
      <c r="Z373" s="6"/>
      <c r="AA373" s="6"/>
    </row>
    <row r="374" spans="22:27" ht="12.75" x14ac:dyDescent="0.2">
      <c r="V374" s="6"/>
      <c r="W374" s="6"/>
      <c r="X374" s="6"/>
      <c r="Y374" s="6"/>
      <c r="Z374" s="6"/>
      <c r="AA374" s="6"/>
    </row>
    <row r="375" spans="22:27" ht="12.75" x14ac:dyDescent="0.2">
      <c r="V375" s="6"/>
      <c r="W375" s="6"/>
      <c r="X375" s="6"/>
      <c r="Y375" s="6"/>
      <c r="Z375" s="6"/>
      <c r="AA375" s="6"/>
    </row>
    <row r="376" spans="22:27" ht="12.75" x14ac:dyDescent="0.2">
      <c r="V376" s="6"/>
      <c r="W376" s="6"/>
      <c r="X376" s="6"/>
      <c r="Y376" s="6"/>
      <c r="Z376" s="6"/>
      <c r="AA376" s="6"/>
    </row>
    <row r="377" spans="22:27" ht="12.75" x14ac:dyDescent="0.2">
      <c r="V377" s="6"/>
      <c r="W377" s="6"/>
      <c r="X377" s="6"/>
      <c r="Y377" s="6"/>
      <c r="Z377" s="6"/>
      <c r="AA377" s="6"/>
    </row>
    <row r="378" spans="22:27" ht="12.75" x14ac:dyDescent="0.2">
      <c r="V378" s="6"/>
      <c r="W378" s="6"/>
      <c r="X378" s="6"/>
      <c r="Y378" s="6"/>
      <c r="Z378" s="6"/>
      <c r="AA378" s="6"/>
    </row>
    <row r="379" spans="22:27" ht="12.75" x14ac:dyDescent="0.2">
      <c r="V379" s="6"/>
      <c r="W379" s="6"/>
      <c r="X379" s="6"/>
      <c r="Y379" s="6"/>
      <c r="Z379" s="6"/>
      <c r="AA379" s="6"/>
    </row>
    <row r="380" spans="22:27" ht="12.75" x14ac:dyDescent="0.2">
      <c r="V380" s="6"/>
      <c r="W380" s="6"/>
      <c r="X380" s="6"/>
      <c r="Y380" s="6"/>
      <c r="Z380" s="6"/>
      <c r="AA380" s="6"/>
    </row>
    <row r="381" spans="22:27" ht="12.75" x14ac:dyDescent="0.2">
      <c r="V381" s="6"/>
      <c r="W381" s="6"/>
      <c r="X381" s="6"/>
      <c r="Y381" s="6"/>
      <c r="Z381" s="6"/>
      <c r="AA381" s="6"/>
    </row>
    <row r="382" spans="22:27" ht="12.75" x14ac:dyDescent="0.2">
      <c r="V382" s="6"/>
      <c r="W382" s="6"/>
      <c r="X382" s="6"/>
      <c r="Y382" s="6"/>
      <c r="Z382" s="6"/>
      <c r="AA382" s="6"/>
    </row>
    <row r="383" spans="22:27" ht="12.75" x14ac:dyDescent="0.2">
      <c r="V383" s="6"/>
      <c r="W383" s="6"/>
      <c r="X383" s="6"/>
      <c r="Y383" s="6"/>
      <c r="Z383" s="6"/>
      <c r="AA383" s="6"/>
    </row>
    <row r="384" spans="22:27" ht="12.75" x14ac:dyDescent="0.2">
      <c r="V384" s="6"/>
      <c r="W384" s="6"/>
      <c r="X384" s="6"/>
      <c r="Y384" s="6"/>
      <c r="Z384" s="6"/>
      <c r="AA384" s="6"/>
    </row>
    <row r="385" spans="22:27" ht="12.75" x14ac:dyDescent="0.2">
      <c r="V385" s="6"/>
      <c r="W385" s="6"/>
      <c r="X385" s="6"/>
      <c r="Y385" s="6"/>
      <c r="Z385" s="6"/>
      <c r="AA385" s="6"/>
    </row>
    <row r="386" spans="22:27" ht="12.75" x14ac:dyDescent="0.2">
      <c r="V386" s="6"/>
      <c r="W386" s="6"/>
      <c r="X386" s="6"/>
      <c r="Y386" s="6"/>
      <c r="Z386" s="6"/>
      <c r="AA386" s="6"/>
    </row>
    <row r="387" spans="22:27" ht="12.75" x14ac:dyDescent="0.2">
      <c r="V387" s="6"/>
      <c r="W387" s="6"/>
      <c r="X387" s="6"/>
      <c r="Y387" s="6"/>
      <c r="Z387" s="6"/>
      <c r="AA387" s="6"/>
    </row>
    <row r="388" spans="22:27" ht="12.75" x14ac:dyDescent="0.2">
      <c r="V388" s="6"/>
      <c r="W388" s="6"/>
      <c r="X388" s="6"/>
      <c r="Y388" s="6"/>
      <c r="Z388" s="6"/>
      <c r="AA388" s="6"/>
    </row>
    <row r="389" spans="22:27" ht="12.75" x14ac:dyDescent="0.2">
      <c r="V389" s="6"/>
      <c r="W389" s="6"/>
      <c r="X389" s="6"/>
      <c r="Y389" s="6"/>
      <c r="Z389" s="6"/>
      <c r="AA389" s="6"/>
    </row>
    <row r="390" spans="22:27" ht="12.75" x14ac:dyDescent="0.2">
      <c r="V390" s="6"/>
      <c r="W390" s="6"/>
      <c r="X390" s="6"/>
      <c r="Y390" s="6"/>
      <c r="Z390" s="6"/>
      <c r="AA390" s="6"/>
    </row>
    <row r="391" spans="22:27" ht="12.75" x14ac:dyDescent="0.2">
      <c r="V391" s="6"/>
      <c r="W391" s="6"/>
      <c r="X391" s="6"/>
      <c r="Y391" s="6"/>
      <c r="Z391" s="6"/>
      <c r="AA391" s="6"/>
    </row>
    <row r="392" spans="22:27" ht="12.75" x14ac:dyDescent="0.2">
      <c r="V392" s="6"/>
      <c r="W392" s="6"/>
      <c r="X392" s="6"/>
      <c r="Y392" s="6"/>
      <c r="Z392" s="6"/>
      <c r="AA392" s="6"/>
    </row>
    <row r="393" spans="22:27" ht="12.75" x14ac:dyDescent="0.2">
      <c r="V393" s="6"/>
      <c r="W393" s="6"/>
      <c r="X393" s="6"/>
      <c r="Y393" s="6"/>
      <c r="Z393" s="6"/>
      <c r="AA393" s="6"/>
    </row>
    <row r="394" spans="22:27" ht="12.75" x14ac:dyDescent="0.2">
      <c r="V394" s="6"/>
      <c r="W394" s="6"/>
      <c r="X394" s="6"/>
      <c r="Y394" s="6"/>
      <c r="Z394" s="6"/>
      <c r="AA394" s="6"/>
    </row>
    <row r="395" spans="22:27" ht="12.75" x14ac:dyDescent="0.2">
      <c r="V395" s="6"/>
      <c r="W395" s="6"/>
      <c r="X395" s="6"/>
      <c r="Y395" s="6"/>
      <c r="Z395" s="6"/>
      <c r="AA395" s="6"/>
    </row>
    <row r="396" spans="22:27" ht="12.75" x14ac:dyDescent="0.2">
      <c r="V396" s="6"/>
      <c r="W396" s="6"/>
      <c r="X396" s="6"/>
      <c r="Y396" s="6"/>
      <c r="Z396" s="6"/>
      <c r="AA396" s="6"/>
    </row>
    <row r="397" spans="22:27" ht="12.75" x14ac:dyDescent="0.2">
      <c r="V397" s="6"/>
      <c r="W397" s="6"/>
      <c r="X397" s="6"/>
      <c r="Y397" s="6"/>
      <c r="Z397" s="6"/>
      <c r="AA397" s="6"/>
    </row>
    <row r="398" spans="22:27" ht="12.75" x14ac:dyDescent="0.2">
      <c r="V398" s="6"/>
      <c r="W398" s="6"/>
      <c r="X398" s="6"/>
      <c r="Y398" s="6"/>
      <c r="Z398" s="6"/>
      <c r="AA398" s="6"/>
    </row>
    <row r="399" spans="22:27" ht="12.75" x14ac:dyDescent="0.2">
      <c r="V399" s="6"/>
      <c r="W399" s="6"/>
      <c r="X399" s="6"/>
      <c r="Y399" s="6"/>
      <c r="Z399" s="6"/>
      <c r="AA399" s="6"/>
    </row>
    <row r="400" spans="22:27" ht="12.75" x14ac:dyDescent="0.2">
      <c r="V400" s="6"/>
      <c r="W400" s="6"/>
      <c r="X400" s="6"/>
      <c r="Y400" s="6"/>
      <c r="Z400" s="6"/>
      <c r="AA400" s="6"/>
    </row>
    <row r="401" spans="22:27" ht="12.75" x14ac:dyDescent="0.2">
      <c r="V401" s="6"/>
      <c r="W401" s="6"/>
      <c r="X401" s="6"/>
      <c r="Y401" s="6"/>
      <c r="Z401" s="6"/>
      <c r="AA401" s="6"/>
    </row>
    <row r="402" spans="22:27" ht="12.75" x14ac:dyDescent="0.2">
      <c r="V402" s="6"/>
      <c r="W402" s="6"/>
      <c r="X402" s="6"/>
      <c r="Y402" s="6"/>
      <c r="Z402" s="6"/>
      <c r="AA402" s="6"/>
    </row>
    <row r="403" spans="22:27" ht="12.75" x14ac:dyDescent="0.2">
      <c r="V403" s="6"/>
      <c r="W403" s="6"/>
      <c r="X403" s="6"/>
      <c r="Y403" s="6"/>
      <c r="Z403" s="6"/>
      <c r="AA403" s="6"/>
    </row>
    <row r="404" spans="22:27" ht="12.75" x14ac:dyDescent="0.2">
      <c r="V404" s="6"/>
      <c r="W404" s="6"/>
      <c r="X404" s="6"/>
      <c r="Y404" s="6"/>
      <c r="Z404" s="6"/>
      <c r="AA404" s="6"/>
    </row>
    <row r="405" spans="22:27" ht="12.75" x14ac:dyDescent="0.2">
      <c r="V405" s="6"/>
      <c r="W405" s="6"/>
      <c r="X405" s="6"/>
      <c r="Y405" s="6"/>
      <c r="Z405" s="6"/>
      <c r="AA405" s="6"/>
    </row>
    <row r="406" spans="22:27" ht="12.75" x14ac:dyDescent="0.2">
      <c r="V406" s="6"/>
      <c r="W406" s="6"/>
      <c r="X406" s="6"/>
      <c r="Y406" s="6"/>
      <c r="Z406" s="6"/>
      <c r="AA406" s="6"/>
    </row>
    <row r="407" spans="22:27" ht="12.75" x14ac:dyDescent="0.2">
      <c r="V407" s="6"/>
      <c r="W407" s="6"/>
      <c r="X407" s="6"/>
      <c r="Y407" s="6"/>
      <c r="Z407" s="6"/>
      <c r="AA407" s="6"/>
    </row>
    <row r="408" spans="22:27" ht="12.75" x14ac:dyDescent="0.2">
      <c r="V408" s="6"/>
      <c r="W408" s="6"/>
      <c r="X408" s="6"/>
      <c r="Y408" s="6"/>
      <c r="Z408" s="6"/>
      <c r="AA408" s="6"/>
    </row>
    <row r="409" spans="22:27" ht="12.75" x14ac:dyDescent="0.2">
      <c r="V409" s="6"/>
      <c r="W409" s="6"/>
      <c r="X409" s="6"/>
      <c r="Y409" s="6"/>
      <c r="Z409" s="6"/>
      <c r="AA409" s="6"/>
    </row>
    <row r="410" spans="22:27" ht="12.75" x14ac:dyDescent="0.2">
      <c r="V410" s="6"/>
      <c r="W410" s="6"/>
      <c r="X410" s="6"/>
      <c r="Y410" s="6"/>
      <c r="Z410" s="6"/>
      <c r="AA410" s="6"/>
    </row>
    <row r="411" spans="22:27" ht="12.75" x14ac:dyDescent="0.2">
      <c r="V411" s="6"/>
      <c r="W411" s="6"/>
      <c r="X411" s="6"/>
      <c r="Y411" s="6"/>
      <c r="Z411" s="6"/>
      <c r="AA411" s="6"/>
    </row>
    <row r="412" spans="22:27" ht="12.75" x14ac:dyDescent="0.2">
      <c r="V412" s="6"/>
      <c r="W412" s="6"/>
      <c r="X412" s="6"/>
      <c r="Y412" s="6"/>
      <c r="Z412" s="6"/>
      <c r="AA412" s="6"/>
    </row>
    <row r="413" spans="22:27" ht="12.75" x14ac:dyDescent="0.2">
      <c r="V413" s="6"/>
      <c r="W413" s="6"/>
      <c r="X413" s="6"/>
      <c r="Y413" s="6"/>
      <c r="Z413" s="6"/>
      <c r="AA413" s="6"/>
    </row>
    <row r="414" spans="22:27" ht="12.75" x14ac:dyDescent="0.2">
      <c r="V414" s="6"/>
      <c r="W414" s="6"/>
      <c r="X414" s="6"/>
      <c r="Y414" s="6"/>
      <c r="Z414" s="6"/>
      <c r="AA414" s="6"/>
    </row>
    <row r="415" spans="22:27" ht="12.75" x14ac:dyDescent="0.2">
      <c r="V415" s="6"/>
      <c r="W415" s="6"/>
      <c r="X415" s="6"/>
      <c r="Y415" s="6"/>
      <c r="Z415" s="6"/>
      <c r="AA415" s="6"/>
    </row>
    <row r="416" spans="22:27" ht="12.75" x14ac:dyDescent="0.2">
      <c r="V416" s="6"/>
      <c r="W416" s="6"/>
      <c r="X416" s="6"/>
      <c r="Y416" s="6"/>
      <c r="Z416" s="6"/>
      <c r="AA416" s="6"/>
    </row>
    <row r="417" spans="22:27" ht="12.75" x14ac:dyDescent="0.2">
      <c r="V417" s="6"/>
      <c r="W417" s="6"/>
      <c r="X417" s="6"/>
      <c r="Y417" s="6"/>
      <c r="Z417" s="6"/>
      <c r="AA417" s="6"/>
    </row>
    <row r="418" spans="22:27" ht="12.75" x14ac:dyDescent="0.2">
      <c r="V418" s="6"/>
      <c r="W418" s="6"/>
      <c r="X418" s="6"/>
      <c r="Y418" s="6"/>
      <c r="Z418" s="6"/>
      <c r="AA418" s="6"/>
    </row>
    <row r="419" spans="22:27" ht="12.75" x14ac:dyDescent="0.2">
      <c r="V419" s="6"/>
      <c r="W419" s="6"/>
      <c r="X419" s="6"/>
      <c r="Y419" s="6"/>
      <c r="Z419" s="6"/>
      <c r="AA419" s="6"/>
    </row>
    <row r="420" spans="22:27" ht="12.75" x14ac:dyDescent="0.2">
      <c r="V420" s="6"/>
      <c r="W420" s="6"/>
      <c r="X420" s="6"/>
      <c r="Y420" s="6"/>
      <c r="Z420" s="6"/>
      <c r="AA420" s="6"/>
    </row>
    <row r="421" spans="22:27" ht="12.75" x14ac:dyDescent="0.2">
      <c r="V421" s="6"/>
      <c r="W421" s="6"/>
      <c r="X421" s="6"/>
      <c r="Y421" s="6"/>
      <c r="Z421" s="6"/>
      <c r="AA421" s="6"/>
    </row>
    <row r="422" spans="22:27" ht="12.75" x14ac:dyDescent="0.2">
      <c r="V422" s="6"/>
      <c r="W422" s="6"/>
      <c r="X422" s="6"/>
      <c r="Y422" s="6"/>
      <c r="Z422" s="6"/>
      <c r="AA422" s="6"/>
    </row>
    <row r="423" spans="22:27" ht="12.75" x14ac:dyDescent="0.2">
      <c r="V423" s="6"/>
      <c r="W423" s="6"/>
      <c r="X423" s="6"/>
      <c r="Y423" s="6"/>
      <c r="Z423" s="6"/>
      <c r="AA423" s="6"/>
    </row>
    <row r="424" spans="22:27" ht="12.75" x14ac:dyDescent="0.2">
      <c r="V424" s="6"/>
      <c r="W424" s="6"/>
      <c r="X424" s="6"/>
      <c r="Y424" s="6"/>
      <c r="Z424" s="6"/>
      <c r="AA424" s="6"/>
    </row>
    <row r="425" spans="22:27" ht="12.75" x14ac:dyDescent="0.2">
      <c r="V425" s="6"/>
      <c r="W425" s="6"/>
      <c r="X425" s="6"/>
      <c r="Y425" s="6"/>
      <c r="Z425" s="6"/>
      <c r="AA425" s="6"/>
    </row>
    <row r="426" spans="22:27" ht="12.75" x14ac:dyDescent="0.2">
      <c r="V426" s="6"/>
      <c r="W426" s="6"/>
      <c r="X426" s="6"/>
      <c r="Y426" s="6"/>
      <c r="Z426" s="6"/>
      <c r="AA426" s="6"/>
    </row>
    <row r="427" spans="22:27" ht="12.75" x14ac:dyDescent="0.2">
      <c r="V427" s="6"/>
      <c r="W427" s="6"/>
      <c r="X427" s="6"/>
      <c r="Y427" s="6"/>
      <c r="Z427" s="6"/>
      <c r="AA427" s="6"/>
    </row>
    <row r="428" spans="22:27" ht="12.75" x14ac:dyDescent="0.2">
      <c r="V428" s="6"/>
      <c r="W428" s="6"/>
      <c r="X428" s="6"/>
      <c r="Y428" s="6"/>
      <c r="Z428" s="6"/>
      <c r="AA428" s="6"/>
    </row>
    <row r="429" spans="22:27" ht="12.75" x14ac:dyDescent="0.2">
      <c r="V429" s="6"/>
      <c r="W429" s="6"/>
      <c r="X429" s="6"/>
      <c r="Y429" s="6"/>
      <c r="Z429" s="6"/>
      <c r="AA429" s="6"/>
    </row>
    <row r="430" spans="22:27" ht="12.75" x14ac:dyDescent="0.2">
      <c r="V430" s="6"/>
      <c r="W430" s="6"/>
      <c r="X430" s="6"/>
      <c r="Y430" s="6"/>
      <c r="Z430" s="6"/>
      <c r="AA430" s="6"/>
    </row>
    <row r="431" spans="22:27" ht="12.75" x14ac:dyDescent="0.2">
      <c r="V431" s="6"/>
      <c r="W431" s="6"/>
      <c r="X431" s="6"/>
      <c r="Y431" s="6"/>
      <c r="Z431" s="6"/>
      <c r="AA431" s="6"/>
    </row>
    <row r="432" spans="22:27" ht="12.75" x14ac:dyDescent="0.2">
      <c r="V432" s="6"/>
      <c r="W432" s="6"/>
      <c r="X432" s="6"/>
      <c r="Y432" s="6"/>
      <c r="Z432" s="6"/>
      <c r="AA432" s="6"/>
    </row>
    <row r="433" spans="22:27" ht="12.75" x14ac:dyDescent="0.2">
      <c r="V433" s="6"/>
      <c r="W433" s="6"/>
      <c r="X433" s="6"/>
      <c r="Y433" s="6"/>
      <c r="Z433" s="6"/>
      <c r="AA433" s="6"/>
    </row>
    <row r="434" spans="22:27" ht="12.75" x14ac:dyDescent="0.2">
      <c r="V434" s="6"/>
      <c r="W434" s="6"/>
      <c r="X434" s="6"/>
      <c r="Y434" s="6"/>
      <c r="Z434" s="6"/>
      <c r="AA434" s="6"/>
    </row>
    <row r="435" spans="22:27" ht="12.75" x14ac:dyDescent="0.2">
      <c r="V435" s="6"/>
      <c r="W435" s="6"/>
      <c r="X435" s="6"/>
      <c r="Y435" s="6"/>
      <c r="Z435" s="6"/>
      <c r="AA435" s="6"/>
    </row>
    <row r="436" spans="22:27" ht="12.75" x14ac:dyDescent="0.2">
      <c r="V436" s="6"/>
      <c r="W436" s="6"/>
      <c r="X436" s="6"/>
      <c r="Y436" s="6"/>
      <c r="Z436" s="6"/>
      <c r="AA436" s="6"/>
    </row>
    <row r="437" spans="22:27" ht="12.75" x14ac:dyDescent="0.2">
      <c r="V437" s="6"/>
      <c r="W437" s="6"/>
      <c r="X437" s="6"/>
      <c r="Y437" s="6"/>
      <c r="Z437" s="6"/>
      <c r="AA437" s="6"/>
    </row>
    <row r="438" spans="22:27" ht="12.75" x14ac:dyDescent="0.2">
      <c r="V438" s="6"/>
      <c r="W438" s="6"/>
      <c r="X438" s="6"/>
      <c r="Y438" s="6"/>
      <c r="Z438" s="6"/>
      <c r="AA438" s="6"/>
    </row>
    <row r="439" spans="22:27" ht="12.75" x14ac:dyDescent="0.2">
      <c r="V439" s="6"/>
      <c r="W439" s="6"/>
      <c r="X439" s="6"/>
      <c r="Y439" s="6"/>
      <c r="Z439" s="6"/>
      <c r="AA439" s="6"/>
    </row>
    <row r="440" spans="22:27" ht="12.75" x14ac:dyDescent="0.2">
      <c r="V440" s="6"/>
      <c r="W440" s="6"/>
      <c r="X440" s="6"/>
      <c r="Y440" s="6"/>
      <c r="Z440" s="6"/>
      <c r="AA440" s="6"/>
    </row>
    <row r="441" spans="22:27" ht="12.75" x14ac:dyDescent="0.2">
      <c r="V441" s="6"/>
      <c r="W441" s="6"/>
      <c r="X441" s="6"/>
      <c r="Y441" s="6"/>
      <c r="Z441" s="6"/>
      <c r="AA441" s="6"/>
    </row>
    <row r="442" spans="22:27" ht="12.75" x14ac:dyDescent="0.2">
      <c r="V442" s="6"/>
      <c r="W442" s="6"/>
      <c r="X442" s="6"/>
      <c r="Y442" s="6"/>
      <c r="Z442" s="6"/>
      <c r="AA442" s="6"/>
    </row>
    <row r="443" spans="22:27" ht="12.75" x14ac:dyDescent="0.2">
      <c r="V443" s="6"/>
      <c r="W443" s="6"/>
      <c r="X443" s="6"/>
      <c r="Y443" s="6"/>
      <c r="Z443" s="6"/>
      <c r="AA443" s="6"/>
    </row>
    <row r="444" spans="22:27" ht="12.75" x14ac:dyDescent="0.2">
      <c r="V444" s="6"/>
      <c r="W444" s="6"/>
      <c r="X444" s="6"/>
      <c r="Y444" s="6"/>
      <c r="Z444" s="6"/>
      <c r="AA444" s="6"/>
    </row>
    <row r="445" spans="22:27" ht="12.75" x14ac:dyDescent="0.2">
      <c r="V445" s="6"/>
      <c r="W445" s="6"/>
      <c r="X445" s="6"/>
      <c r="Y445" s="6"/>
      <c r="Z445" s="6"/>
      <c r="AA445" s="6"/>
    </row>
    <row r="446" spans="22:27" ht="12.75" x14ac:dyDescent="0.2">
      <c r="V446" s="6"/>
      <c r="W446" s="6"/>
      <c r="X446" s="6"/>
      <c r="Y446" s="6"/>
      <c r="Z446" s="6"/>
      <c r="AA446" s="6"/>
    </row>
    <row r="447" spans="22:27" ht="12.75" x14ac:dyDescent="0.2">
      <c r="V447" s="6"/>
      <c r="W447" s="6"/>
      <c r="X447" s="6"/>
      <c r="Y447" s="6"/>
      <c r="Z447" s="6"/>
      <c r="AA447" s="6"/>
    </row>
    <row r="448" spans="22:27" ht="12.75" x14ac:dyDescent="0.2">
      <c r="V448" s="6"/>
      <c r="W448" s="6"/>
      <c r="X448" s="6"/>
      <c r="Y448" s="6"/>
      <c r="Z448" s="6"/>
      <c r="AA448" s="6"/>
    </row>
    <row r="449" spans="22:27" ht="12.75" x14ac:dyDescent="0.2">
      <c r="V449" s="6"/>
      <c r="W449" s="6"/>
      <c r="X449" s="6"/>
      <c r="Y449" s="6"/>
      <c r="Z449" s="6"/>
      <c r="AA449" s="6"/>
    </row>
    <row r="450" spans="22:27" ht="12.75" x14ac:dyDescent="0.2">
      <c r="V450" s="6"/>
      <c r="W450" s="6"/>
      <c r="X450" s="6"/>
      <c r="Y450" s="6"/>
      <c r="Z450" s="6"/>
      <c r="AA450" s="6"/>
    </row>
    <row r="451" spans="22:27" ht="12.75" x14ac:dyDescent="0.2">
      <c r="V451" s="6"/>
      <c r="W451" s="6"/>
      <c r="X451" s="6"/>
      <c r="Y451" s="6"/>
      <c r="Z451" s="6"/>
      <c r="AA451" s="6"/>
    </row>
    <row r="452" spans="22:27" ht="12.75" x14ac:dyDescent="0.2">
      <c r="V452" s="6"/>
      <c r="W452" s="6"/>
      <c r="X452" s="6"/>
      <c r="Y452" s="6"/>
      <c r="Z452" s="6"/>
      <c r="AA452" s="6"/>
    </row>
    <row r="453" spans="22:27" ht="12.75" x14ac:dyDescent="0.2">
      <c r="V453" s="6"/>
      <c r="W453" s="6"/>
      <c r="X453" s="6"/>
      <c r="Y453" s="6"/>
      <c r="Z453" s="6"/>
      <c r="AA453" s="6"/>
    </row>
    <row r="454" spans="22:27" ht="12.75" x14ac:dyDescent="0.2">
      <c r="V454" s="6"/>
      <c r="W454" s="6"/>
      <c r="X454" s="6"/>
      <c r="Y454" s="6"/>
      <c r="Z454" s="6"/>
      <c r="AA454" s="6"/>
    </row>
    <row r="455" spans="22:27" ht="12.75" x14ac:dyDescent="0.2">
      <c r="V455" s="6"/>
      <c r="W455" s="6"/>
      <c r="X455" s="6"/>
      <c r="Y455" s="6"/>
      <c r="Z455" s="6"/>
      <c r="AA455" s="6"/>
    </row>
    <row r="456" spans="22:27" ht="12.75" x14ac:dyDescent="0.2">
      <c r="V456" s="6"/>
      <c r="W456" s="6"/>
      <c r="X456" s="6"/>
      <c r="Y456" s="6"/>
      <c r="Z456" s="6"/>
      <c r="AA456" s="6"/>
    </row>
    <row r="457" spans="22:27" ht="12.75" x14ac:dyDescent="0.2">
      <c r="V457" s="6"/>
      <c r="W457" s="6"/>
      <c r="X457" s="6"/>
      <c r="Y457" s="6"/>
      <c r="Z457" s="6"/>
      <c r="AA457" s="6"/>
    </row>
    <row r="458" spans="22:27" ht="12.75" x14ac:dyDescent="0.2">
      <c r="V458" s="6"/>
      <c r="W458" s="6"/>
      <c r="X458" s="6"/>
      <c r="Y458" s="6"/>
      <c r="Z458" s="6"/>
      <c r="AA458" s="6"/>
    </row>
    <row r="459" spans="22:27" ht="12.75" x14ac:dyDescent="0.2">
      <c r="V459" s="6"/>
      <c r="W459" s="6"/>
      <c r="X459" s="6"/>
      <c r="Y459" s="6"/>
      <c r="Z459" s="6"/>
      <c r="AA459" s="6"/>
    </row>
    <row r="460" spans="22:27" ht="12.75" x14ac:dyDescent="0.2">
      <c r="V460" s="6"/>
      <c r="W460" s="6"/>
      <c r="X460" s="6"/>
      <c r="Y460" s="6"/>
      <c r="Z460" s="6"/>
      <c r="AA460" s="6"/>
    </row>
    <row r="461" spans="22:27" ht="12.75" x14ac:dyDescent="0.2">
      <c r="V461" s="6"/>
      <c r="W461" s="6"/>
      <c r="X461" s="6"/>
      <c r="Y461" s="6"/>
      <c r="Z461" s="6"/>
      <c r="AA461" s="6"/>
    </row>
    <row r="462" spans="22:27" ht="12.75" x14ac:dyDescent="0.2">
      <c r="V462" s="6"/>
      <c r="W462" s="6"/>
      <c r="X462" s="6"/>
      <c r="Y462" s="6"/>
      <c r="Z462" s="6"/>
      <c r="AA462" s="6"/>
    </row>
    <row r="463" spans="22:27" ht="12.75" x14ac:dyDescent="0.2">
      <c r="V463" s="6"/>
      <c r="W463" s="6"/>
      <c r="X463" s="6"/>
      <c r="Y463" s="6"/>
      <c r="Z463" s="6"/>
      <c r="AA463" s="6"/>
    </row>
    <row r="464" spans="22:27" ht="12.75" x14ac:dyDescent="0.2">
      <c r="V464" s="6"/>
      <c r="W464" s="6"/>
      <c r="X464" s="6"/>
      <c r="Y464" s="6"/>
      <c r="Z464" s="6"/>
      <c r="AA464" s="6"/>
    </row>
    <row r="465" spans="22:27" ht="12.75" x14ac:dyDescent="0.2">
      <c r="V465" s="6"/>
      <c r="W465" s="6"/>
      <c r="X465" s="6"/>
      <c r="Y465" s="6"/>
      <c r="Z465" s="6"/>
      <c r="AA465" s="6"/>
    </row>
    <row r="466" spans="22:27" ht="12.75" x14ac:dyDescent="0.2">
      <c r="V466" s="6"/>
      <c r="W466" s="6"/>
      <c r="X466" s="6"/>
      <c r="Y466" s="6"/>
      <c r="Z466" s="6"/>
      <c r="AA466" s="6"/>
    </row>
    <row r="467" spans="22:27" ht="12.75" x14ac:dyDescent="0.2">
      <c r="V467" s="6"/>
      <c r="W467" s="6"/>
      <c r="X467" s="6"/>
      <c r="Y467" s="6"/>
      <c r="Z467" s="6"/>
      <c r="AA467" s="6"/>
    </row>
    <row r="468" spans="22:27" ht="12.75" x14ac:dyDescent="0.2">
      <c r="V468" s="6"/>
      <c r="W468" s="6"/>
      <c r="X468" s="6"/>
      <c r="Y468" s="6"/>
      <c r="Z468" s="6"/>
      <c r="AA468" s="6"/>
    </row>
    <row r="469" spans="22:27" ht="12.75" x14ac:dyDescent="0.2">
      <c r="V469" s="6"/>
      <c r="W469" s="6"/>
      <c r="X469" s="6"/>
      <c r="Y469" s="6"/>
      <c r="Z469" s="6"/>
      <c r="AA469" s="6"/>
    </row>
    <row r="470" spans="22:27" ht="12.75" x14ac:dyDescent="0.2">
      <c r="V470" s="6"/>
      <c r="W470" s="6"/>
      <c r="X470" s="6"/>
      <c r="Y470" s="6"/>
      <c r="Z470" s="6"/>
      <c r="AA470" s="6"/>
    </row>
    <row r="471" spans="22:27" ht="12.75" x14ac:dyDescent="0.2">
      <c r="V471" s="6"/>
      <c r="W471" s="6"/>
      <c r="X471" s="6"/>
      <c r="Y471" s="6"/>
      <c r="Z471" s="6"/>
      <c r="AA471" s="6"/>
    </row>
    <row r="472" spans="22:27" ht="12.75" x14ac:dyDescent="0.2">
      <c r="V472" s="6"/>
      <c r="W472" s="6"/>
      <c r="X472" s="6"/>
      <c r="Y472" s="6"/>
      <c r="Z472" s="6"/>
      <c r="AA472" s="6"/>
    </row>
    <row r="473" spans="22:27" ht="12.75" x14ac:dyDescent="0.2">
      <c r="V473" s="6"/>
      <c r="W473" s="6"/>
      <c r="X473" s="6"/>
      <c r="Y473" s="6"/>
      <c r="Z473" s="6"/>
      <c r="AA473" s="6"/>
    </row>
    <row r="474" spans="22:27" ht="12.75" x14ac:dyDescent="0.2">
      <c r="V474" s="6"/>
      <c r="W474" s="6"/>
      <c r="X474" s="6"/>
      <c r="Y474" s="6"/>
      <c r="Z474" s="6"/>
      <c r="AA474" s="6"/>
    </row>
    <row r="475" spans="22:27" ht="12.75" x14ac:dyDescent="0.2">
      <c r="V475" s="6"/>
      <c r="W475" s="6"/>
      <c r="X475" s="6"/>
      <c r="Y475" s="6"/>
      <c r="Z475" s="6"/>
      <c r="AA475" s="6"/>
    </row>
    <row r="476" spans="22:27" ht="12.75" x14ac:dyDescent="0.2">
      <c r="V476" s="6"/>
      <c r="W476" s="6"/>
      <c r="X476" s="6"/>
      <c r="Y476" s="6"/>
      <c r="Z476" s="6"/>
      <c r="AA476" s="6"/>
    </row>
    <row r="477" spans="22:27" ht="12.75" x14ac:dyDescent="0.2">
      <c r="V477" s="6"/>
      <c r="W477" s="6"/>
      <c r="X477" s="6"/>
      <c r="Y477" s="6"/>
      <c r="Z477" s="6"/>
      <c r="AA477" s="6"/>
    </row>
    <row r="478" spans="22:27" ht="12.75" x14ac:dyDescent="0.2">
      <c r="V478" s="6"/>
      <c r="W478" s="6"/>
      <c r="X478" s="6"/>
      <c r="Y478" s="6"/>
      <c r="Z478" s="6"/>
      <c r="AA478" s="6"/>
    </row>
    <row r="479" spans="22:27" ht="12.75" x14ac:dyDescent="0.2">
      <c r="V479" s="6"/>
      <c r="W479" s="6"/>
      <c r="X479" s="6"/>
      <c r="Y479" s="6"/>
      <c r="Z479" s="6"/>
      <c r="AA479" s="6"/>
    </row>
    <row r="480" spans="22:27" ht="12.75" x14ac:dyDescent="0.2">
      <c r="V480" s="6"/>
      <c r="W480" s="6"/>
      <c r="X480" s="6"/>
      <c r="Y480" s="6"/>
      <c r="Z480" s="6"/>
      <c r="AA480" s="6"/>
    </row>
    <row r="481" spans="22:27" ht="12.75" x14ac:dyDescent="0.2">
      <c r="V481" s="6"/>
      <c r="W481" s="6"/>
      <c r="X481" s="6"/>
      <c r="Y481" s="6"/>
      <c r="Z481" s="6"/>
      <c r="AA481" s="6"/>
    </row>
    <row r="482" spans="22:27" ht="12.75" x14ac:dyDescent="0.2">
      <c r="V482" s="6"/>
      <c r="W482" s="6"/>
      <c r="X482" s="6"/>
      <c r="Y482" s="6"/>
      <c r="Z482" s="6"/>
      <c r="AA482" s="6"/>
    </row>
    <row r="483" spans="22:27" ht="12.75" x14ac:dyDescent="0.2">
      <c r="V483" s="6"/>
      <c r="W483" s="6"/>
      <c r="X483" s="6"/>
      <c r="Y483" s="6"/>
      <c r="Z483" s="6"/>
      <c r="AA483" s="6"/>
    </row>
    <row r="484" spans="22:27" ht="12.75" x14ac:dyDescent="0.2">
      <c r="V484" s="6"/>
      <c r="W484" s="6"/>
      <c r="X484" s="6"/>
      <c r="Y484" s="6"/>
      <c r="Z484" s="6"/>
      <c r="AA484" s="6"/>
    </row>
    <row r="485" spans="22:27" ht="12.75" x14ac:dyDescent="0.2">
      <c r="V485" s="6"/>
      <c r="W485" s="6"/>
      <c r="X485" s="6"/>
      <c r="Y485" s="6"/>
      <c r="Z485" s="6"/>
      <c r="AA485" s="6"/>
    </row>
    <row r="486" spans="22:27" ht="12.75" x14ac:dyDescent="0.2">
      <c r="V486" s="6"/>
      <c r="W486" s="6"/>
      <c r="X486" s="6"/>
      <c r="Y486" s="6"/>
      <c r="Z486" s="6"/>
      <c r="AA486" s="6"/>
    </row>
    <row r="487" spans="22:27" ht="12.75" x14ac:dyDescent="0.2">
      <c r="V487" s="6"/>
      <c r="W487" s="6"/>
      <c r="X487" s="6"/>
      <c r="Y487" s="6"/>
      <c r="Z487" s="6"/>
      <c r="AA487" s="6"/>
    </row>
    <row r="488" spans="22:27" ht="12.75" x14ac:dyDescent="0.2">
      <c r="V488" s="6"/>
      <c r="W488" s="6"/>
      <c r="X488" s="6"/>
      <c r="Y488" s="6"/>
      <c r="Z488" s="6"/>
      <c r="AA488" s="6"/>
    </row>
    <row r="489" spans="22:27" ht="12.75" x14ac:dyDescent="0.2">
      <c r="V489" s="6"/>
      <c r="W489" s="6"/>
      <c r="X489" s="6"/>
      <c r="Y489" s="6"/>
      <c r="Z489" s="6"/>
      <c r="AA489" s="6"/>
    </row>
    <row r="490" spans="22:27" ht="12.75" x14ac:dyDescent="0.2">
      <c r="V490" s="6"/>
      <c r="W490" s="6"/>
      <c r="X490" s="6"/>
      <c r="Y490" s="6"/>
      <c r="Z490" s="6"/>
      <c r="AA490" s="6"/>
    </row>
    <row r="491" spans="22:27" ht="12.75" x14ac:dyDescent="0.2">
      <c r="V491" s="6"/>
      <c r="W491" s="6"/>
      <c r="X491" s="6"/>
      <c r="Y491" s="6"/>
      <c r="Z491" s="6"/>
      <c r="AA491" s="6"/>
    </row>
    <row r="492" spans="22:27" ht="12.75" x14ac:dyDescent="0.2">
      <c r="V492" s="6"/>
      <c r="W492" s="6"/>
      <c r="X492" s="6"/>
      <c r="Y492" s="6"/>
      <c r="Z492" s="6"/>
      <c r="AA492" s="6"/>
    </row>
    <row r="493" spans="22:27" ht="12.75" x14ac:dyDescent="0.2">
      <c r="V493" s="6"/>
      <c r="W493" s="6"/>
      <c r="X493" s="6"/>
      <c r="Y493" s="6"/>
      <c r="Z493" s="6"/>
      <c r="AA493" s="6"/>
    </row>
    <row r="494" spans="22:27" ht="12.75" x14ac:dyDescent="0.2">
      <c r="V494" s="6"/>
      <c r="W494" s="6"/>
      <c r="X494" s="6"/>
      <c r="Y494" s="6"/>
      <c r="Z494" s="6"/>
      <c r="AA494" s="6"/>
    </row>
    <row r="495" spans="22:27" ht="12.75" x14ac:dyDescent="0.2">
      <c r="V495" s="6"/>
      <c r="W495" s="6"/>
      <c r="X495" s="6"/>
      <c r="Y495" s="6"/>
      <c r="Z495" s="6"/>
      <c r="AA495" s="6"/>
    </row>
    <row r="496" spans="22:27" ht="12.75" x14ac:dyDescent="0.2">
      <c r="V496" s="6"/>
      <c r="W496" s="6"/>
      <c r="X496" s="6"/>
      <c r="Y496" s="6"/>
      <c r="Z496" s="6"/>
      <c r="AA496" s="6"/>
    </row>
    <row r="497" spans="22:27" ht="12.75" x14ac:dyDescent="0.2">
      <c r="V497" s="6"/>
      <c r="W497" s="6"/>
      <c r="X497" s="6"/>
      <c r="Y497" s="6"/>
      <c r="Z497" s="6"/>
      <c r="AA497" s="6"/>
    </row>
    <row r="498" spans="22:27" ht="12.75" x14ac:dyDescent="0.2">
      <c r="V498" s="6"/>
      <c r="W498" s="6"/>
      <c r="X498" s="6"/>
      <c r="Y498" s="6"/>
      <c r="Z498" s="6"/>
      <c r="AA498" s="6"/>
    </row>
    <row r="499" spans="22:27" ht="12.75" x14ac:dyDescent="0.2">
      <c r="V499" s="6"/>
      <c r="W499" s="6"/>
      <c r="X499" s="6"/>
      <c r="Y499" s="6"/>
      <c r="Z499" s="6"/>
      <c r="AA499" s="6"/>
    </row>
    <row r="500" spans="22:27" ht="12.75" x14ac:dyDescent="0.2">
      <c r="V500" s="6"/>
      <c r="W500" s="6"/>
      <c r="X500" s="6"/>
      <c r="Y500" s="6"/>
      <c r="Z500" s="6"/>
      <c r="AA500" s="6"/>
    </row>
    <row r="501" spans="22:27" ht="12.75" x14ac:dyDescent="0.2">
      <c r="V501" s="6"/>
      <c r="W501" s="6"/>
      <c r="X501" s="6"/>
      <c r="Y501" s="6"/>
      <c r="Z501" s="6"/>
      <c r="AA501" s="6"/>
    </row>
    <row r="502" spans="22:27" ht="12.75" x14ac:dyDescent="0.2">
      <c r="V502" s="6"/>
      <c r="W502" s="6"/>
      <c r="X502" s="6"/>
      <c r="Y502" s="6"/>
      <c r="Z502" s="6"/>
      <c r="AA502" s="6"/>
    </row>
    <row r="503" spans="22:27" ht="12.75" x14ac:dyDescent="0.2">
      <c r="V503" s="6"/>
      <c r="W503" s="6"/>
      <c r="X503" s="6"/>
      <c r="Y503" s="6"/>
      <c r="Z503" s="6"/>
      <c r="AA503" s="6"/>
    </row>
    <row r="504" spans="22:27" ht="12.75" x14ac:dyDescent="0.2">
      <c r="V504" s="6"/>
      <c r="W504" s="6"/>
      <c r="X504" s="6"/>
      <c r="Y504" s="6"/>
      <c r="Z504" s="6"/>
      <c r="AA504" s="6"/>
    </row>
    <row r="505" spans="22:27" ht="12.75" x14ac:dyDescent="0.2">
      <c r="V505" s="6"/>
      <c r="W505" s="6"/>
      <c r="X505" s="6"/>
      <c r="Y505" s="6"/>
      <c r="Z505" s="6"/>
      <c r="AA505" s="6"/>
    </row>
    <row r="506" spans="22:27" ht="12.75" x14ac:dyDescent="0.2">
      <c r="V506" s="6"/>
      <c r="W506" s="6"/>
      <c r="X506" s="6"/>
      <c r="Y506" s="6"/>
      <c r="Z506" s="6"/>
      <c r="AA506" s="6"/>
    </row>
    <row r="507" spans="22:27" ht="12.75" x14ac:dyDescent="0.2">
      <c r="V507" s="6"/>
      <c r="W507" s="6"/>
      <c r="X507" s="6"/>
      <c r="Y507" s="6"/>
      <c r="Z507" s="6"/>
      <c r="AA507" s="6"/>
    </row>
    <row r="508" spans="22:27" ht="12.75" x14ac:dyDescent="0.2">
      <c r="V508" s="6"/>
      <c r="W508" s="6"/>
      <c r="X508" s="6"/>
      <c r="Y508" s="6"/>
      <c r="Z508" s="6"/>
      <c r="AA508" s="6"/>
    </row>
    <row r="509" spans="22:27" ht="12.75" x14ac:dyDescent="0.2">
      <c r="V509" s="6"/>
      <c r="W509" s="6"/>
      <c r="X509" s="6"/>
      <c r="Y509" s="6"/>
      <c r="Z509" s="6"/>
      <c r="AA509" s="6"/>
    </row>
    <row r="510" spans="22:27" ht="12.75" x14ac:dyDescent="0.2">
      <c r="V510" s="6"/>
      <c r="W510" s="6"/>
      <c r="X510" s="6"/>
      <c r="Y510" s="6"/>
      <c r="Z510" s="6"/>
      <c r="AA510" s="6"/>
    </row>
    <row r="511" spans="22:27" ht="12.75" x14ac:dyDescent="0.2">
      <c r="V511" s="6"/>
      <c r="W511" s="6"/>
      <c r="X511" s="6"/>
      <c r="Y511" s="6"/>
      <c r="Z511" s="6"/>
      <c r="AA511" s="6"/>
    </row>
    <row r="512" spans="22:27" ht="12.75" x14ac:dyDescent="0.2">
      <c r="V512" s="6"/>
      <c r="W512" s="6"/>
      <c r="X512" s="6"/>
      <c r="Y512" s="6"/>
      <c r="Z512" s="6"/>
      <c r="AA512" s="6"/>
    </row>
    <row r="513" spans="22:27" ht="12.75" x14ac:dyDescent="0.2">
      <c r="V513" s="6"/>
      <c r="W513" s="6"/>
      <c r="X513" s="6"/>
      <c r="Y513" s="6"/>
      <c r="Z513" s="6"/>
      <c r="AA513" s="6"/>
    </row>
    <row r="514" spans="22:27" ht="12.75" x14ac:dyDescent="0.2">
      <c r="V514" s="6"/>
      <c r="W514" s="6"/>
      <c r="X514" s="6"/>
      <c r="Y514" s="6"/>
      <c r="Z514" s="6"/>
      <c r="AA514" s="6"/>
    </row>
    <row r="515" spans="22:27" ht="12.75" x14ac:dyDescent="0.2">
      <c r="V515" s="6"/>
      <c r="W515" s="6"/>
      <c r="X515" s="6"/>
      <c r="Y515" s="6"/>
      <c r="Z515" s="6"/>
      <c r="AA515" s="6"/>
    </row>
    <row r="516" spans="22:27" ht="12.75" x14ac:dyDescent="0.2">
      <c r="V516" s="6"/>
      <c r="W516" s="6"/>
      <c r="X516" s="6"/>
      <c r="Y516" s="6"/>
      <c r="Z516" s="6"/>
      <c r="AA516" s="6"/>
    </row>
    <row r="517" spans="22:27" ht="12.75" x14ac:dyDescent="0.2">
      <c r="V517" s="6"/>
      <c r="W517" s="6"/>
      <c r="X517" s="6"/>
      <c r="Y517" s="6"/>
      <c r="Z517" s="6"/>
      <c r="AA517" s="6"/>
    </row>
    <row r="518" spans="22:27" ht="12.75" x14ac:dyDescent="0.2">
      <c r="V518" s="6"/>
      <c r="W518" s="6"/>
      <c r="X518" s="6"/>
      <c r="Y518" s="6"/>
      <c r="Z518" s="6"/>
      <c r="AA518" s="6"/>
    </row>
    <row r="519" spans="22:27" ht="12.75" x14ac:dyDescent="0.2">
      <c r="V519" s="6"/>
      <c r="W519" s="6"/>
      <c r="X519" s="6"/>
      <c r="Y519" s="6"/>
      <c r="Z519" s="6"/>
      <c r="AA519" s="6"/>
    </row>
    <row r="520" spans="22:27" ht="12.75" x14ac:dyDescent="0.2">
      <c r="V520" s="6"/>
      <c r="W520" s="6"/>
      <c r="X520" s="6"/>
      <c r="Y520" s="6"/>
      <c r="Z520" s="6"/>
      <c r="AA520" s="6"/>
    </row>
    <row r="521" spans="22:27" ht="12.75" x14ac:dyDescent="0.2">
      <c r="V521" s="6"/>
      <c r="W521" s="6"/>
      <c r="X521" s="6"/>
      <c r="Y521" s="6"/>
      <c r="Z521" s="6"/>
      <c r="AA521" s="6"/>
    </row>
    <row r="522" spans="22:27" ht="12.75" x14ac:dyDescent="0.2">
      <c r="V522" s="6"/>
      <c r="W522" s="6"/>
      <c r="X522" s="6"/>
      <c r="Y522" s="6"/>
      <c r="Z522" s="6"/>
      <c r="AA522" s="6"/>
    </row>
    <row r="523" spans="22:27" ht="12.75" x14ac:dyDescent="0.2">
      <c r="V523" s="6"/>
      <c r="W523" s="6"/>
      <c r="X523" s="6"/>
      <c r="Y523" s="6"/>
      <c r="Z523" s="6"/>
      <c r="AA523" s="6"/>
    </row>
    <row r="524" spans="22:27" ht="12.75" x14ac:dyDescent="0.2">
      <c r="V524" s="6"/>
      <c r="W524" s="6"/>
      <c r="X524" s="6"/>
      <c r="Y524" s="6"/>
      <c r="Z524" s="6"/>
      <c r="AA524" s="6"/>
    </row>
    <row r="525" spans="22:27" ht="12.75" x14ac:dyDescent="0.2">
      <c r="V525" s="6"/>
      <c r="W525" s="6"/>
      <c r="X525" s="6"/>
      <c r="Y525" s="6"/>
      <c r="Z525" s="6"/>
      <c r="AA525" s="6"/>
    </row>
    <row r="526" spans="22:27" ht="12.75" x14ac:dyDescent="0.2">
      <c r="V526" s="6"/>
      <c r="W526" s="6"/>
      <c r="X526" s="6"/>
      <c r="Y526" s="6"/>
      <c r="Z526" s="6"/>
      <c r="AA526" s="6"/>
    </row>
    <row r="527" spans="22:27" ht="12.75" x14ac:dyDescent="0.2">
      <c r="V527" s="6"/>
      <c r="W527" s="6"/>
      <c r="X527" s="6"/>
      <c r="Y527" s="6"/>
      <c r="Z527" s="6"/>
      <c r="AA527" s="6"/>
    </row>
    <row r="528" spans="22:27" ht="12.75" x14ac:dyDescent="0.2">
      <c r="V528" s="6"/>
      <c r="W528" s="6"/>
      <c r="X528" s="6"/>
      <c r="Y528" s="6"/>
      <c r="Z528" s="6"/>
      <c r="AA528" s="6"/>
    </row>
    <row r="529" spans="22:27" ht="12.75" x14ac:dyDescent="0.2">
      <c r="V529" s="6"/>
      <c r="W529" s="6"/>
      <c r="X529" s="6"/>
      <c r="Y529" s="6"/>
      <c r="Z529" s="6"/>
      <c r="AA529" s="6"/>
    </row>
    <row r="530" spans="22:27" ht="12.75" x14ac:dyDescent="0.2">
      <c r="V530" s="6"/>
      <c r="W530" s="6"/>
      <c r="X530" s="6"/>
      <c r="Y530" s="6"/>
      <c r="Z530" s="6"/>
      <c r="AA530" s="6"/>
    </row>
    <row r="531" spans="22:27" ht="12.75" x14ac:dyDescent="0.2">
      <c r="V531" s="6"/>
      <c r="W531" s="6"/>
      <c r="X531" s="6"/>
      <c r="Y531" s="6"/>
      <c r="Z531" s="6"/>
      <c r="AA531" s="6"/>
    </row>
    <row r="532" spans="22:27" ht="12.75" x14ac:dyDescent="0.2">
      <c r="V532" s="6"/>
      <c r="W532" s="6"/>
      <c r="X532" s="6"/>
      <c r="Y532" s="6"/>
      <c r="Z532" s="6"/>
      <c r="AA532" s="6"/>
    </row>
    <row r="533" spans="22:27" ht="12.75" x14ac:dyDescent="0.2">
      <c r="V533" s="6"/>
      <c r="W533" s="6"/>
      <c r="X533" s="6"/>
      <c r="Y533" s="6"/>
      <c r="Z533" s="6"/>
      <c r="AA533" s="6"/>
    </row>
    <row r="534" spans="22:27" ht="12.75" x14ac:dyDescent="0.2">
      <c r="V534" s="6"/>
      <c r="W534" s="6"/>
      <c r="X534" s="6"/>
      <c r="Y534" s="6"/>
      <c r="Z534" s="6"/>
      <c r="AA534" s="6"/>
    </row>
    <row r="535" spans="22:27" ht="12.75" x14ac:dyDescent="0.2">
      <c r="V535" s="6"/>
      <c r="W535" s="6"/>
      <c r="X535" s="6"/>
      <c r="Y535" s="6"/>
      <c r="Z535" s="6"/>
      <c r="AA535" s="6"/>
    </row>
    <row r="536" spans="22:27" ht="12.75" x14ac:dyDescent="0.2">
      <c r="V536" s="6"/>
      <c r="W536" s="6"/>
      <c r="X536" s="6"/>
      <c r="Y536" s="6"/>
      <c r="Z536" s="6"/>
      <c r="AA536" s="6"/>
    </row>
    <row r="537" spans="22:27" ht="12.75" x14ac:dyDescent="0.2">
      <c r="V537" s="6"/>
      <c r="W537" s="6"/>
      <c r="X537" s="6"/>
      <c r="Y537" s="6"/>
      <c r="Z537" s="6"/>
      <c r="AA537" s="6"/>
    </row>
    <row r="538" spans="22:27" ht="12.75" x14ac:dyDescent="0.2">
      <c r="V538" s="6"/>
      <c r="W538" s="6"/>
      <c r="X538" s="6"/>
      <c r="Y538" s="6"/>
      <c r="Z538" s="6"/>
      <c r="AA538" s="6"/>
    </row>
    <row r="539" spans="22:27" ht="12.75" x14ac:dyDescent="0.2">
      <c r="V539" s="6"/>
      <c r="W539" s="6"/>
      <c r="X539" s="6"/>
      <c r="Y539" s="6"/>
      <c r="Z539" s="6"/>
      <c r="AA539" s="6"/>
    </row>
    <row r="540" spans="22:27" ht="12.75" x14ac:dyDescent="0.2">
      <c r="V540" s="6"/>
      <c r="W540" s="6"/>
      <c r="X540" s="6"/>
      <c r="Y540" s="6"/>
      <c r="Z540" s="6"/>
      <c r="AA540" s="6"/>
    </row>
    <row r="541" spans="22:27" ht="12.75" x14ac:dyDescent="0.2">
      <c r="V541" s="6"/>
      <c r="W541" s="6"/>
      <c r="X541" s="6"/>
      <c r="Y541" s="6"/>
      <c r="Z541" s="6"/>
      <c r="AA541" s="6"/>
    </row>
    <row r="542" spans="22:27" ht="12.75" x14ac:dyDescent="0.2">
      <c r="V542" s="6"/>
      <c r="W542" s="6"/>
      <c r="X542" s="6"/>
      <c r="Y542" s="6"/>
      <c r="Z542" s="6"/>
      <c r="AA542" s="6"/>
    </row>
    <row r="543" spans="22:27" ht="12.75" x14ac:dyDescent="0.2">
      <c r="V543" s="6"/>
      <c r="W543" s="6"/>
      <c r="X543" s="6"/>
      <c r="Y543" s="6"/>
      <c r="Z543" s="6"/>
      <c r="AA543" s="6"/>
    </row>
    <row r="544" spans="22:27" ht="12.75" x14ac:dyDescent="0.2">
      <c r="V544" s="6"/>
      <c r="W544" s="6"/>
      <c r="X544" s="6"/>
      <c r="Y544" s="6"/>
      <c r="Z544" s="6"/>
      <c r="AA544" s="6"/>
    </row>
    <row r="545" spans="22:27" ht="12.75" x14ac:dyDescent="0.2">
      <c r="V545" s="6"/>
      <c r="W545" s="6"/>
      <c r="X545" s="6"/>
      <c r="Y545" s="6"/>
      <c r="Z545" s="6"/>
      <c r="AA545" s="6"/>
    </row>
    <row r="546" spans="22:27" ht="12.75" x14ac:dyDescent="0.2">
      <c r="V546" s="6"/>
      <c r="W546" s="6"/>
      <c r="X546" s="6"/>
      <c r="Y546" s="6"/>
      <c r="Z546" s="6"/>
      <c r="AA546" s="6"/>
    </row>
    <row r="547" spans="22:27" ht="12.75" x14ac:dyDescent="0.2">
      <c r="V547" s="6"/>
      <c r="W547" s="6"/>
      <c r="X547" s="6"/>
      <c r="Y547" s="6"/>
      <c r="Z547" s="6"/>
      <c r="AA547" s="6"/>
    </row>
    <row r="548" spans="22:27" ht="12.75" x14ac:dyDescent="0.2">
      <c r="V548" s="6"/>
      <c r="W548" s="6"/>
      <c r="X548" s="6"/>
      <c r="Y548" s="6"/>
      <c r="Z548" s="6"/>
      <c r="AA548" s="6"/>
    </row>
    <row r="549" spans="22:27" ht="12.75" x14ac:dyDescent="0.2">
      <c r="V549" s="6"/>
      <c r="W549" s="6"/>
      <c r="X549" s="6"/>
      <c r="Y549" s="6"/>
      <c r="Z549" s="6"/>
      <c r="AA549" s="6"/>
    </row>
    <row r="550" spans="22:27" ht="12.75" x14ac:dyDescent="0.2">
      <c r="V550" s="6"/>
      <c r="W550" s="6"/>
      <c r="X550" s="6"/>
      <c r="Y550" s="6"/>
      <c r="Z550" s="6"/>
      <c r="AA550" s="6"/>
    </row>
    <row r="551" spans="22:27" ht="12.75" x14ac:dyDescent="0.2">
      <c r="V551" s="6"/>
      <c r="W551" s="6"/>
      <c r="X551" s="6"/>
      <c r="Y551" s="6"/>
      <c r="Z551" s="6"/>
      <c r="AA551" s="6"/>
    </row>
    <row r="552" spans="22:27" ht="12.75" x14ac:dyDescent="0.2">
      <c r="V552" s="6"/>
      <c r="W552" s="6"/>
      <c r="X552" s="6"/>
      <c r="Y552" s="6"/>
      <c r="Z552" s="6"/>
      <c r="AA552" s="6"/>
    </row>
    <row r="553" spans="22:27" ht="12.75" x14ac:dyDescent="0.2">
      <c r="V553" s="6"/>
      <c r="W553" s="6"/>
      <c r="X553" s="6"/>
      <c r="Y553" s="6"/>
      <c r="Z553" s="6"/>
      <c r="AA553" s="6"/>
    </row>
    <row r="554" spans="22:27" ht="12.75" x14ac:dyDescent="0.2">
      <c r="V554" s="6"/>
      <c r="W554" s="6"/>
      <c r="X554" s="6"/>
      <c r="Y554" s="6"/>
      <c r="Z554" s="6"/>
      <c r="AA554" s="6"/>
    </row>
    <row r="555" spans="22:27" ht="12.75" x14ac:dyDescent="0.2">
      <c r="V555" s="6"/>
      <c r="W555" s="6"/>
      <c r="X555" s="6"/>
      <c r="Y555" s="6"/>
      <c r="Z555" s="6"/>
      <c r="AA555" s="6"/>
    </row>
    <row r="556" spans="22:27" ht="12.75" x14ac:dyDescent="0.2">
      <c r="V556" s="6"/>
      <c r="W556" s="6"/>
      <c r="X556" s="6"/>
      <c r="Y556" s="6"/>
      <c r="Z556" s="6"/>
      <c r="AA556" s="6"/>
    </row>
    <row r="557" spans="22:27" ht="12.75" x14ac:dyDescent="0.2">
      <c r="V557" s="6"/>
      <c r="W557" s="6"/>
      <c r="X557" s="6"/>
      <c r="Y557" s="6"/>
      <c r="Z557" s="6"/>
      <c r="AA557" s="6"/>
    </row>
    <row r="558" spans="22:27" ht="12.75" x14ac:dyDescent="0.2">
      <c r="V558" s="6"/>
      <c r="W558" s="6"/>
      <c r="X558" s="6"/>
      <c r="Y558" s="6"/>
      <c r="Z558" s="6"/>
      <c r="AA558" s="6"/>
    </row>
    <row r="559" spans="22:27" ht="12.75" x14ac:dyDescent="0.2">
      <c r="V559" s="6"/>
      <c r="W559" s="6"/>
      <c r="X559" s="6"/>
      <c r="Y559" s="6"/>
      <c r="Z559" s="6"/>
      <c r="AA559" s="6"/>
    </row>
    <row r="560" spans="22:27" ht="12.75" x14ac:dyDescent="0.2">
      <c r="V560" s="6"/>
      <c r="W560" s="6"/>
      <c r="X560" s="6"/>
      <c r="Y560" s="6"/>
      <c r="Z560" s="6"/>
      <c r="AA560" s="6"/>
    </row>
    <row r="561" spans="22:27" ht="12.75" x14ac:dyDescent="0.2">
      <c r="V561" s="6"/>
      <c r="W561" s="6"/>
      <c r="X561" s="6"/>
      <c r="Y561" s="6"/>
      <c r="Z561" s="6"/>
      <c r="AA561" s="6"/>
    </row>
    <row r="562" spans="22:27" ht="12.75" x14ac:dyDescent="0.2">
      <c r="V562" s="6"/>
      <c r="W562" s="6"/>
      <c r="X562" s="6"/>
      <c r="Y562" s="6"/>
      <c r="Z562" s="6"/>
      <c r="AA562" s="6"/>
    </row>
    <row r="563" spans="22:27" ht="12.75" x14ac:dyDescent="0.2">
      <c r="V563" s="6"/>
      <c r="W563" s="6"/>
      <c r="X563" s="6"/>
      <c r="Y563" s="6"/>
      <c r="Z563" s="6"/>
      <c r="AA563" s="6"/>
    </row>
    <row r="564" spans="22:27" ht="12.75" x14ac:dyDescent="0.2">
      <c r="V564" s="6"/>
      <c r="W564" s="6"/>
      <c r="X564" s="6"/>
      <c r="Y564" s="6"/>
      <c r="Z564" s="6"/>
      <c r="AA564" s="6"/>
    </row>
    <row r="565" spans="22:27" ht="12.75" x14ac:dyDescent="0.2">
      <c r="V565" s="6"/>
      <c r="W565" s="6"/>
      <c r="X565" s="6"/>
      <c r="Y565" s="6"/>
      <c r="Z565" s="6"/>
      <c r="AA565" s="6"/>
    </row>
    <row r="566" spans="22:27" ht="12.75" x14ac:dyDescent="0.2">
      <c r="V566" s="6"/>
      <c r="W566" s="6"/>
      <c r="X566" s="6"/>
      <c r="Y566" s="6"/>
      <c r="Z566" s="6"/>
      <c r="AA566" s="6"/>
    </row>
    <row r="567" spans="22:27" ht="12.75" x14ac:dyDescent="0.2">
      <c r="V567" s="6"/>
      <c r="W567" s="6"/>
      <c r="X567" s="6"/>
      <c r="Y567" s="6"/>
      <c r="Z567" s="6"/>
      <c r="AA567" s="6"/>
    </row>
    <row r="568" spans="22:27" ht="12.75" x14ac:dyDescent="0.2">
      <c r="V568" s="6"/>
      <c r="W568" s="6"/>
      <c r="X568" s="6"/>
      <c r="Y568" s="6"/>
      <c r="Z568" s="6"/>
      <c r="AA568" s="6"/>
    </row>
    <row r="569" spans="22:27" ht="12.75" x14ac:dyDescent="0.2">
      <c r="V569" s="6"/>
      <c r="W569" s="6"/>
      <c r="X569" s="6"/>
      <c r="Y569" s="6"/>
      <c r="Z569" s="6"/>
      <c r="AA569" s="6"/>
    </row>
    <row r="570" spans="22:27" ht="12.75" x14ac:dyDescent="0.2">
      <c r="V570" s="6"/>
      <c r="W570" s="6"/>
      <c r="X570" s="6"/>
      <c r="Y570" s="6"/>
      <c r="Z570" s="6"/>
      <c r="AA570" s="6"/>
    </row>
    <row r="571" spans="22:27" ht="12.75" x14ac:dyDescent="0.2">
      <c r="V571" s="6"/>
      <c r="W571" s="6"/>
      <c r="X571" s="6"/>
      <c r="Y571" s="6"/>
      <c r="Z571" s="6"/>
      <c r="AA571" s="6"/>
    </row>
    <row r="572" spans="22:27" ht="12.75" x14ac:dyDescent="0.2">
      <c r="V572" s="6"/>
      <c r="W572" s="6"/>
      <c r="X572" s="6"/>
      <c r="Y572" s="6"/>
      <c r="Z572" s="6"/>
      <c r="AA572" s="6"/>
    </row>
    <row r="573" spans="22:27" ht="12.75" x14ac:dyDescent="0.2">
      <c r="V573" s="6"/>
      <c r="W573" s="6"/>
      <c r="X573" s="6"/>
      <c r="Y573" s="6"/>
      <c r="Z573" s="6"/>
      <c r="AA573" s="6"/>
    </row>
    <row r="574" spans="22:27" ht="12.75" x14ac:dyDescent="0.2">
      <c r="V574" s="6"/>
      <c r="W574" s="6"/>
      <c r="X574" s="6"/>
      <c r="Y574" s="6"/>
      <c r="Z574" s="6"/>
      <c r="AA574" s="6"/>
    </row>
    <row r="575" spans="22:27" ht="12.75" x14ac:dyDescent="0.2">
      <c r="V575" s="6"/>
      <c r="W575" s="6"/>
      <c r="X575" s="6"/>
      <c r="Y575" s="6"/>
      <c r="Z575" s="6"/>
      <c r="AA575" s="6"/>
    </row>
    <row r="576" spans="22:27" ht="12.75" x14ac:dyDescent="0.2">
      <c r="V576" s="6"/>
      <c r="W576" s="6"/>
      <c r="X576" s="6"/>
      <c r="Y576" s="6"/>
      <c r="Z576" s="6"/>
      <c r="AA576" s="6"/>
    </row>
    <row r="577" spans="22:27" ht="12.75" x14ac:dyDescent="0.2">
      <c r="V577" s="6"/>
      <c r="W577" s="6"/>
      <c r="X577" s="6"/>
      <c r="Y577" s="6"/>
      <c r="Z577" s="6"/>
      <c r="AA577" s="6"/>
    </row>
    <row r="578" spans="22:27" ht="12.75" x14ac:dyDescent="0.2">
      <c r="V578" s="6"/>
      <c r="W578" s="6"/>
      <c r="X578" s="6"/>
      <c r="Y578" s="6"/>
      <c r="Z578" s="6"/>
      <c r="AA578" s="6"/>
    </row>
    <row r="579" spans="22:27" ht="12.75" x14ac:dyDescent="0.2">
      <c r="V579" s="6"/>
      <c r="W579" s="6"/>
      <c r="X579" s="6"/>
      <c r="Y579" s="6"/>
      <c r="Z579" s="6"/>
      <c r="AA579" s="6"/>
    </row>
    <row r="580" spans="22:27" ht="12.75" x14ac:dyDescent="0.2">
      <c r="V580" s="6"/>
      <c r="W580" s="6"/>
      <c r="X580" s="6"/>
      <c r="Y580" s="6"/>
      <c r="Z580" s="6"/>
      <c r="AA580" s="6"/>
    </row>
    <row r="581" spans="22:27" ht="12.75" x14ac:dyDescent="0.2">
      <c r="V581" s="6"/>
      <c r="W581" s="6"/>
      <c r="X581" s="6"/>
      <c r="Y581" s="6"/>
      <c r="Z581" s="6"/>
      <c r="AA581" s="6"/>
    </row>
    <row r="582" spans="22:27" ht="12.75" x14ac:dyDescent="0.2">
      <c r="V582" s="6"/>
      <c r="W582" s="6"/>
      <c r="X582" s="6"/>
      <c r="Y582" s="6"/>
      <c r="Z582" s="6"/>
      <c r="AA582" s="6"/>
    </row>
    <row r="583" spans="22:27" ht="12.75" x14ac:dyDescent="0.2">
      <c r="V583" s="6"/>
      <c r="W583" s="6"/>
      <c r="X583" s="6"/>
      <c r="Y583" s="6"/>
      <c r="Z583" s="6"/>
      <c r="AA583" s="6"/>
    </row>
    <row r="584" spans="22:27" ht="12.75" x14ac:dyDescent="0.2">
      <c r="V584" s="6"/>
      <c r="W584" s="6"/>
      <c r="X584" s="6"/>
      <c r="Y584" s="6"/>
      <c r="Z584" s="6"/>
      <c r="AA584" s="6"/>
    </row>
    <row r="585" spans="22:27" ht="12.75" x14ac:dyDescent="0.2">
      <c r="V585" s="6"/>
      <c r="W585" s="6"/>
      <c r="X585" s="6"/>
      <c r="Y585" s="6"/>
      <c r="Z585" s="6"/>
      <c r="AA585" s="6"/>
    </row>
    <row r="586" spans="22:27" ht="12.75" x14ac:dyDescent="0.2">
      <c r="V586" s="6"/>
      <c r="W586" s="6"/>
      <c r="X586" s="6"/>
      <c r="Y586" s="6"/>
      <c r="Z586" s="6"/>
      <c r="AA586" s="6"/>
    </row>
    <row r="587" spans="22:27" ht="12.75" x14ac:dyDescent="0.2">
      <c r="V587" s="6"/>
      <c r="W587" s="6"/>
      <c r="X587" s="6"/>
      <c r="Y587" s="6"/>
      <c r="Z587" s="6"/>
      <c r="AA587" s="6"/>
    </row>
    <row r="588" spans="22:27" ht="12.75" x14ac:dyDescent="0.2">
      <c r="V588" s="6"/>
      <c r="W588" s="6"/>
      <c r="X588" s="6"/>
      <c r="Y588" s="6"/>
      <c r="Z588" s="6"/>
      <c r="AA588" s="6"/>
    </row>
    <row r="589" spans="22:27" ht="12.75" x14ac:dyDescent="0.2">
      <c r="V589" s="6"/>
      <c r="W589" s="6"/>
      <c r="X589" s="6"/>
      <c r="Y589" s="6"/>
      <c r="Z589" s="6"/>
      <c r="AA589" s="6"/>
    </row>
    <row r="590" spans="22:27" ht="12.75" x14ac:dyDescent="0.2">
      <c r="V590" s="6"/>
      <c r="W590" s="6"/>
      <c r="X590" s="6"/>
      <c r="Y590" s="6"/>
      <c r="Z590" s="6"/>
      <c r="AA590" s="6"/>
    </row>
    <row r="591" spans="22:27" ht="12.75" x14ac:dyDescent="0.2">
      <c r="V591" s="6"/>
      <c r="W591" s="6"/>
      <c r="X591" s="6"/>
      <c r="Y591" s="6"/>
      <c r="Z591" s="6"/>
      <c r="AA591" s="6"/>
    </row>
    <row r="592" spans="22:27" ht="12.75" x14ac:dyDescent="0.2">
      <c r="V592" s="6"/>
      <c r="W592" s="6"/>
      <c r="X592" s="6"/>
      <c r="Y592" s="6"/>
      <c r="Z592" s="6"/>
      <c r="AA592" s="6"/>
    </row>
    <row r="593" spans="22:27" ht="12.75" x14ac:dyDescent="0.2">
      <c r="V593" s="6"/>
      <c r="W593" s="6"/>
      <c r="X593" s="6"/>
      <c r="Y593" s="6"/>
      <c r="Z593" s="6"/>
      <c r="AA593" s="6"/>
    </row>
    <row r="594" spans="22:27" ht="12.75" x14ac:dyDescent="0.2">
      <c r="V594" s="6"/>
      <c r="W594" s="6"/>
      <c r="X594" s="6"/>
      <c r="Y594" s="6"/>
      <c r="Z594" s="6"/>
      <c r="AA594" s="6"/>
    </row>
    <row r="595" spans="22:27" ht="12.75" x14ac:dyDescent="0.2">
      <c r="V595" s="6"/>
      <c r="W595" s="6"/>
      <c r="X595" s="6"/>
      <c r="Y595" s="6"/>
      <c r="Z595" s="6"/>
      <c r="AA595" s="6"/>
    </row>
    <row r="596" spans="22:27" ht="12.75" x14ac:dyDescent="0.2">
      <c r="V596" s="6"/>
      <c r="W596" s="6"/>
      <c r="X596" s="6"/>
      <c r="Y596" s="6"/>
      <c r="Z596" s="6"/>
      <c r="AA596" s="6"/>
    </row>
    <row r="597" spans="22:27" ht="12.75" x14ac:dyDescent="0.2">
      <c r="V597" s="6"/>
      <c r="W597" s="6"/>
      <c r="X597" s="6"/>
      <c r="Y597" s="6"/>
      <c r="Z597" s="6"/>
      <c r="AA597" s="6"/>
    </row>
    <row r="598" spans="22:27" ht="12.75" x14ac:dyDescent="0.2">
      <c r="V598" s="6"/>
      <c r="W598" s="6"/>
      <c r="X598" s="6"/>
      <c r="Y598" s="6"/>
      <c r="Z598" s="6"/>
      <c r="AA598" s="6"/>
    </row>
    <row r="599" spans="22:27" ht="12.75" x14ac:dyDescent="0.2">
      <c r="V599" s="6"/>
      <c r="W599" s="6"/>
      <c r="X599" s="6"/>
      <c r="Y599" s="6"/>
      <c r="Z599" s="6"/>
      <c r="AA599" s="6"/>
    </row>
    <row r="600" spans="22:27" ht="12.75" x14ac:dyDescent="0.2">
      <c r="V600" s="6"/>
      <c r="W600" s="6"/>
      <c r="X600" s="6"/>
      <c r="Y600" s="6"/>
      <c r="Z600" s="6"/>
      <c r="AA600" s="6"/>
    </row>
    <row r="601" spans="22:27" ht="12.75" x14ac:dyDescent="0.2">
      <c r="V601" s="6"/>
      <c r="W601" s="6"/>
      <c r="X601" s="6"/>
      <c r="Y601" s="6"/>
      <c r="Z601" s="6"/>
      <c r="AA601" s="6"/>
    </row>
    <row r="602" spans="22:27" ht="12.75" x14ac:dyDescent="0.2">
      <c r="V602" s="6"/>
      <c r="W602" s="6"/>
      <c r="X602" s="6"/>
      <c r="Y602" s="6"/>
      <c r="Z602" s="6"/>
      <c r="AA602" s="6"/>
    </row>
    <row r="603" spans="22:27" ht="12.75" x14ac:dyDescent="0.2">
      <c r="V603" s="6"/>
      <c r="W603" s="6"/>
      <c r="X603" s="6"/>
      <c r="Y603" s="6"/>
      <c r="Z603" s="6"/>
      <c r="AA603" s="6"/>
    </row>
    <row r="604" spans="22:27" ht="12.75" x14ac:dyDescent="0.2">
      <c r="V604" s="6"/>
      <c r="W604" s="6"/>
      <c r="X604" s="6"/>
      <c r="Y604" s="6"/>
      <c r="Z604" s="6"/>
      <c r="AA604" s="6"/>
    </row>
    <row r="605" spans="22:27" ht="12.75" x14ac:dyDescent="0.2">
      <c r="V605" s="6"/>
      <c r="W605" s="6"/>
      <c r="X605" s="6"/>
      <c r="Y605" s="6"/>
      <c r="Z605" s="6"/>
      <c r="AA605" s="6"/>
    </row>
    <row r="606" spans="22:27" ht="12.75" x14ac:dyDescent="0.2">
      <c r="V606" s="6"/>
      <c r="W606" s="6"/>
      <c r="X606" s="6"/>
      <c r="Y606" s="6"/>
      <c r="Z606" s="6"/>
      <c r="AA606" s="6"/>
    </row>
    <row r="607" spans="22:27" ht="12.75" x14ac:dyDescent="0.2">
      <c r="V607" s="6"/>
      <c r="W607" s="6"/>
      <c r="X607" s="6"/>
      <c r="Y607" s="6"/>
      <c r="Z607" s="6"/>
      <c r="AA607" s="6"/>
    </row>
    <row r="608" spans="22:27" ht="12.75" x14ac:dyDescent="0.2">
      <c r="V608" s="6"/>
      <c r="W608" s="6"/>
      <c r="X608" s="6"/>
      <c r="Y608" s="6"/>
      <c r="Z608" s="6"/>
      <c r="AA608" s="6"/>
    </row>
    <row r="609" spans="22:27" ht="12.75" x14ac:dyDescent="0.2">
      <c r="V609" s="6"/>
      <c r="W609" s="6"/>
      <c r="X609" s="6"/>
      <c r="Y609" s="6"/>
      <c r="Z609" s="6"/>
      <c r="AA609" s="6"/>
    </row>
    <row r="610" spans="22:27" ht="12.75" x14ac:dyDescent="0.2">
      <c r="V610" s="6"/>
      <c r="W610" s="6"/>
      <c r="X610" s="6"/>
      <c r="Y610" s="6"/>
      <c r="Z610" s="6"/>
      <c r="AA610" s="6"/>
    </row>
    <row r="611" spans="22:27" ht="12.75" x14ac:dyDescent="0.2">
      <c r="V611" s="6"/>
      <c r="W611" s="6"/>
      <c r="X611" s="6"/>
      <c r="Y611" s="6"/>
      <c r="Z611" s="6"/>
      <c r="AA611" s="6"/>
    </row>
    <row r="612" spans="22:27" ht="12.75" x14ac:dyDescent="0.2">
      <c r="V612" s="6"/>
      <c r="W612" s="6"/>
      <c r="X612" s="6"/>
      <c r="Y612" s="6"/>
      <c r="Z612" s="6"/>
      <c r="AA612" s="6"/>
    </row>
    <row r="613" spans="22:27" ht="12.75" x14ac:dyDescent="0.2">
      <c r="V613" s="6"/>
      <c r="W613" s="6"/>
      <c r="X613" s="6"/>
      <c r="Y613" s="6"/>
      <c r="Z613" s="6"/>
      <c r="AA613" s="6"/>
    </row>
    <row r="614" spans="22:27" ht="12.75" x14ac:dyDescent="0.2">
      <c r="V614" s="6"/>
      <c r="W614" s="6"/>
      <c r="X614" s="6"/>
      <c r="Y614" s="6"/>
      <c r="Z614" s="6"/>
      <c r="AA614" s="6"/>
    </row>
    <row r="615" spans="22:27" ht="12.75" x14ac:dyDescent="0.2">
      <c r="V615" s="6"/>
      <c r="W615" s="6"/>
      <c r="X615" s="6"/>
      <c r="Y615" s="6"/>
      <c r="Z615" s="6"/>
      <c r="AA615" s="6"/>
    </row>
    <row r="616" spans="22:27" ht="12.75" x14ac:dyDescent="0.2">
      <c r="V616" s="6"/>
      <c r="W616" s="6"/>
      <c r="X616" s="6"/>
      <c r="Y616" s="6"/>
      <c r="Z616" s="6"/>
      <c r="AA616" s="6"/>
    </row>
    <row r="617" spans="22:27" ht="12.75" x14ac:dyDescent="0.2">
      <c r="V617" s="6"/>
      <c r="W617" s="6"/>
      <c r="X617" s="6"/>
      <c r="Y617" s="6"/>
      <c r="Z617" s="6"/>
      <c r="AA617" s="6"/>
    </row>
    <row r="618" spans="22:27" ht="12.75" x14ac:dyDescent="0.2">
      <c r="V618" s="6"/>
      <c r="W618" s="6"/>
      <c r="X618" s="6"/>
      <c r="Y618" s="6"/>
      <c r="Z618" s="6"/>
      <c r="AA618" s="6"/>
    </row>
    <row r="619" spans="22:27" ht="12.75" x14ac:dyDescent="0.2">
      <c r="V619" s="6"/>
      <c r="W619" s="6"/>
      <c r="X619" s="6"/>
      <c r="Y619" s="6"/>
      <c r="Z619" s="6"/>
      <c r="AA619" s="6"/>
    </row>
    <row r="620" spans="22:27" ht="12.75" x14ac:dyDescent="0.2">
      <c r="V620" s="6"/>
      <c r="W620" s="6"/>
      <c r="X620" s="6"/>
      <c r="Y620" s="6"/>
      <c r="Z620" s="6"/>
      <c r="AA620" s="6"/>
    </row>
    <row r="621" spans="22:27" ht="12.75" x14ac:dyDescent="0.2">
      <c r="V621" s="6"/>
      <c r="W621" s="6"/>
      <c r="X621" s="6"/>
      <c r="Y621" s="6"/>
      <c r="Z621" s="6"/>
      <c r="AA621" s="6"/>
    </row>
    <row r="622" spans="22:27" ht="12.75" x14ac:dyDescent="0.2">
      <c r="V622" s="6"/>
      <c r="W622" s="6"/>
      <c r="X622" s="6"/>
      <c r="Y622" s="6"/>
      <c r="Z622" s="6"/>
      <c r="AA622" s="6"/>
    </row>
    <row r="623" spans="22:27" ht="12.75" x14ac:dyDescent="0.2">
      <c r="V623" s="6"/>
      <c r="W623" s="6"/>
      <c r="X623" s="6"/>
      <c r="Y623" s="6"/>
      <c r="Z623" s="6"/>
      <c r="AA623" s="6"/>
    </row>
    <row r="624" spans="22:27" ht="12.75" x14ac:dyDescent="0.2">
      <c r="V624" s="6"/>
      <c r="W624" s="6"/>
      <c r="X624" s="6"/>
      <c r="Y624" s="6"/>
      <c r="Z624" s="6"/>
      <c r="AA624" s="6"/>
    </row>
    <row r="625" spans="22:27" ht="12.75" x14ac:dyDescent="0.2">
      <c r="V625" s="6"/>
      <c r="W625" s="6"/>
      <c r="X625" s="6"/>
      <c r="Y625" s="6"/>
      <c r="Z625" s="6"/>
      <c r="AA625" s="6"/>
    </row>
    <row r="626" spans="22:27" ht="12.75" x14ac:dyDescent="0.2">
      <c r="V626" s="6"/>
      <c r="W626" s="6"/>
      <c r="X626" s="6"/>
      <c r="Y626" s="6"/>
      <c r="Z626" s="6"/>
      <c r="AA626" s="6"/>
    </row>
    <row r="627" spans="22:27" ht="12.75" x14ac:dyDescent="0.2">
      <c r="V627" s="6"/>
      <c r="W627" s="6"/>
      <c r="X627" s="6"/>
      <c r="Y627" s="6"/>
      <c r="Z627" s="6"/>
      <c r="AA627" s="6"/>
    </row>
    <row r="628" spans="22:27" ht="12.75" x14ac:dyDescent="0.2">
      <c r="V628" s="6"/>
      <c r="W628" s="6"/>
      <c r="X628" s="6"/>
      <c r="Y628" s="6"/>
      <c r="Z628" s="6"/>
      <c r="AA628" s="6"/>
    </row>
    <row r="629" spans="22:27" ht="12.75" x14ac:dyDescent="0.2">
      <c r="V629" s="6"/>
      <c r="W629" s="6"/>
      <c r="X629" s="6"/>
      <c r="Y629" s="6"/>
      <c r="Z629" s="6"/>
      <c r="AA629" s="6"/>
    </row>
    <row r="630" spans="22:27" ht="12.75" x14ac:dyDescent="0.2">
      <c r="V630" s="6"/>
      <c r="W630" s="6"/>
      <c r="X630" s="6"/>
      <c r="Y630" s="6"/>
      <c r="Z630" s="6"/>
      <c r="AA630" s="6"/>
    </row>
    <row r="631" spans="22:27" ht="12.75" x14ac:dyDescent="0.2">
      <c r="V631" s="6"/>
      <c r="W631" s="6"/>
      <c r="X631" s="6"/>
      <c r="Y631" s="6"/>
      <c r="Z631" s="6"/>
      <c r="AA631" s="6"/>
    </row>
    <row r="632" spans="22:27" ht="12.75" x14ac:dyDescent="0.2">
      <c r="V632" s="6"/>
      <c r="W632" s="6"/>
      <c r="X632" s="6"/>
      <c r="Y632" s="6"/>
      <c r="Z632" s="6"/>
      <c r="AA632" s="6"/>
    </row>
    <row r="633" spans="22:27" ht="12.75" x14ac:dyDescent="0.2">
      <c r="V633" s="6"/>
      <c r="W633" s="6"/>
      <c r="X633" s="6"/>
      <c r="Y633" s="6"/>
      <c r="Z633" s="6"/>
      <c r="AA633" s="6"/>
    </row>
    <row r="634" spans="22:27" ht="12.75" x14ac:dyDescent="0.2">
      <c r="V634" s="6"/>
      <c r="W634" s="6"/>
      <c r="X634" s="6"/>
      <c r="Y634" s="6"/>
      <c r="Z634" s="6"/>
      <c r="AA634" s="6"/>
    </row>
    <row r="635" spans="22:27" ht="12.75" x14ac:dyDescent="0.2">
      <c r="V635" s="6"/>
      <c r="W635" s="6"/>
      <c r="X635" s="6"/>
      <c r="Y635" s="6"/>
      <c r="Z635" s="6"/>
      <c r="AA635" s="6"/>
    </row>
    <row r="636" spans="22:27" ht="12.75" x14ac:dyDescent="0.2">
      <c r="V636" s="6"/>
      <c r="W636" s="6"/>
      <c r="X636" s="6"/>
      <c r="Y636" s="6"/>
      <c r="Z636" s="6"/>
      <c r="AA636" s="6"/>
    </row>
    <row r="637" spans="22:27" ht="12.75" x14ac:dyDescent="0.2">
      <c r="V637" s="6"/>
      <c r="W637" s="6"/>
      <c r="X637" s="6"/>
      <c r="Y637" s="6"/>
      <c r="Z637" s="6"/>
      <c r="AA637" s="6"/>
    </row>
    <row r="638" spans="22:27" ht="12.75" x14ac:dyDescent="0.2">
      <c r="V638" s="6"/>
      <c r="W638" s="6"/>
      <c r="X638" s="6"/>
      <c r="Y638" s="6"/>
      <c r="Z638" s="6"/>
      <c r="AA638" s="6"/>
    </row>
    <row r="639" spans="22:27" ht="12.75" x14ac:dyDescent="0.2">
      <c r="V639" s="6"/>
      <c r="W639" s="6"/>
      <c r="X639" s="6"/>
      <c r="Y639" s="6"/>
      <c r="Z639" s="6"/>
      <c r="AA639" s="6"/>
    </row>
    <row r="640" spans="22:27" ht="12.75" x14ac:dyDescent="0.2">
      <c r="V640" s="6"/>
      <c r="W640" s="6"/>
      <c r="X640" s="6"/>
      <c r="Y640" s="6"/>
      <c r="Z640" s="6"/>
      <c r="AA640" s="6"/>
    </row>
    <row r="641" spans="22:27" ht="12.75" x14ac:dyDescent="0.2">
      <c r="V641" s="6"/>
      <c r="W641" s="6"/>
      <c r="X641" s="6"/>
      <c r="Y641" s="6"/>
      <c r="Z641" s="6"/>
      <c r="AA641" s="6"/>
    </row>
    <row r="642" spans="22:27" ht="12.75" x14ac:dyDescent="0.2">
      <c r="V642" s="6"/>
      <c r="W642" s="6"/>
      <c r="X642" s="6"/>
      <c r="Y642" s="6"/>
      <c r="Z642" s="6"/>
      <c r="AA642" s="6"/>
    </row>
    <row r="643" spans="22:27" ht="12.75" x14ac:dyDescent="0.2">
      <c r="V643" s="6"/>
      <c r="W643" s="6"/>
      <c r="X643" s="6"/>
      <c r="Y643" s="6"/>
      <c r="Z643" s="6"/>
      <c r="AA643" s="6"/>
    </row>
    <row r="644" spans="22:27" ht="12.75" x14ac:dyDescent="0.2">
      <c r="V644" s="6"/>
      <c r="W644" s="6"/>
      <c r="X644" s="6"/>
      <c r="Y644" s="6"/>
      <c r="Z644" s="6"/>
      <c r="AA644" s="6"/>
    </row>
    <row r="645" spans="22:27" ht="12.75" x14ac:dyDescent="0.2">
      <c r="V645" s="6"/>
      <c r="W645" s="6"/>
      <c r="X645" s="6"/>
      <c r="Y645" s="6"/>
      <c r="Z645" s="6"/>
      <c r="AA645" s="6"/>
    </row>
    <row r="646" spans="22:27" ht="12.75" x14ac:dyDescent="0.2">
      <c r="V646" s="6"/>
      <c r="W646" s="6"/>
      <c r="X646" s="6"/>
      <c r="Y646" s="6"/>
      <c r="Z646" s="6"/>
      <c r="AA646" s="6"/>
    </row>
    <row r="647" spans="22:27" ht="12.75" x14ac:dyDescent="0.2">
      <c r="V647" s="6"/>
      <c r="W647" s="6"/>
      <c r="X647" s="6"/>
      <c r="Y647" s="6"/>
      <c r="Z647" s="6"/>
      <c r="AA647" s="6"/>
    </row>
    <row r="648" spans="22:27" ht="12.75" x14ac:dyDescent="0.2">
      <c r="V648" s="6"/>
      <c r="W648" s="6"/>
      <c r="X648" s="6"/>
      <c r="Y648" s="6"/>
      <c r="Z648" s="6"/>
      <c r="AA648" s="6"/>
    </row>
    <row r="649" spans="22:27" ht="12.75" x14ac:dyDescent="0.2">
      <c r="V649" s="6"/>
      <c r="W649" s="6"/>
      <c r="X649" s="6"/>
      <c r="Y649" s="6"/>
      <c r="Z649" s="6"/>
      <c r="AA649" s="6"/>
    </row>
    <row r="650" spans="22:27" ht="12.75" x14ac:dyDescent="0.2">
      <c r="V650" s="6"/>
      <c r="W650" s="6"/>
      <c r="X650" s="6"/>
      <c r="Y650" s="6"/>
      <c r="Z650" s="6"/>
      <c r="AA650" s="6"/>
    </row>
    <row r="651" spans="22:27" ht="12.75" x14ac:dyDescent="0.2">
      <c r="V651" s="6"/>
      <c r="W651" s="6"/>
      <c r="X651" s="6"/>
      <c r="Y651" s="6"/>
      <c r="Z651" s="6"/>
      <c r="AA651" s="6"/>
    </row>
    <row r="652" spans="22:27" ht="12.75" x14ac:dyDescent="0.2">
      <c r="V652" s="6"/>
      <c r="W652" s="6"/>
      <c r="X652" s="6"/>
      <c r="Y652" s="6"/>
      <c r="Z652" s="6"/>
      <c r="AA652" s="6"/>
    </row>
    <row r="653" spans="22:27" ht="12.75" x14ac:dyDescent="0.2">
      <c r="V653" s="6"/>
      <c r="W653" s="6"/>
      <c r="X653" s="6"/>
      <c r="Y653" s="6"/>
      <c r="Z653" s="6"/>
      <c r="AA653" s="6"/>
    </row>
    <row r="654" spans="22:27" ht="12.75" x14ac:dyDescent="0.2">
      <c r="V654" s="6"/>
      <c r="W654" s="6"/>
      <c r="X654" s="6"/>
      <c r="Y654" s="6"/>
      <c r="Z654" s="6"/>
      <c r="AA654" s="6"/>
    </row>
    <row r="655" spans="22:27" ht="12.75" x14ac:dyDescent="0.2">
      <c r="V655" s="6"/>
      <c r="W655" s="6"/>
      <c r="X655" s="6"/>
      <c r="Y655" s="6"/>
      <c r="Z655" s="6"/>
      <c r="AA655" s="6"/>
    </row>
    <row r="656" spans="22:27" ht="12.75" x14ac:dyDescent="0.2">
      <c r="V656" s="6"/>
      <c r="W656" s="6"/>
      <c r="X656" s="6"/>
      <c r="Y656" s="6"/>
      <c r="Z656" s="6"/>
      <c r="AA656" s="6"/>
    </row>
    <row r="657" spans="22:27" ht="12.75" x14ac:dyDescent="0.2">
      <c r="V657" s="6"/>
      <c r="W657" s="6"/>
      <c r="X657" s="6"/>
      <c r="Y657" s="6"/>
      <c r="Z657" s="6"/>
      <c r="AA657" s="6"/>
    </row>
    <row r="658" spans="22:27" ht="12.75" x14ac:dyDescent="0.2">
      <c r="V658" s="6"/>
      <c r="W658" s="6"/>
      <c r="X658" s="6"/>
      <c r="Y658" s="6"/>
      <c r="Z658" s="6"/>
      <c r="AA658" s="6"/>
    </row>
    <row r="659" spans="22:27" ht="12.75" x14ac:dyDescent="0.2">
      <c r="V659" s="6"/>
      <c r="W659" s="6"/>
      <c r="X659" s="6"/>
      <c r="Y659" s="6"/>
      <c r="Z659" s="6"/>
      <c r="AA659" s="6"/>
    </row>
    <row r="660" spans="22:27" ht="12.75" x14ac:dyDescent="0.2">
      <c r="V660" s="6"/>
      <c r="W660" s="6"/>
      <c r="X660" s="6"/>
      <c r="Y660" s="6"/>
      <c r="Z660" s="6"/>
      <c r="AA660" s="6"/>
    </row>
    <row r="661" spans="22:27" ht="12.75" x14ac:dyDescent="0.2">
      <c r="V661" s="6"/>
      <c r="W661" s="6"/>
      <c r="X661" s="6"/>
      <c r="Y661" s="6"/>
      <c r="Z661" s="6"/>
      <c r="AA661" s="6"/>
    </row>
    <row r="662" spans="22:27" ht="12.75" x14ac:dyDescent="0.2">
      <c r="V662" s="6"/>
      <c r="W662" s="6"/>
      <c r="X662" s="6"/>
      <c r="Y662" s="6"/>
      <c r="Z662" s="6"/>
      <c r="AA662" s="6"/>
    </row>
    <row r="663" spans="22:27" ht="12.75" x14ac:dyDescent="0.2">
      <c r="V663" s="6"/>
      <c r="W663" s="6"/>
      <c r="X663" s="6"/>
      <c r="Y663" s="6"/>
      <c r="Z663" s="6"/>
      <c r="AA663" s="6"/>
    </row>
    <row r="664" spans="22:27" ht="12.75" x14ac:dyDescent="0.2">
      <c r="V664" s="6"/>
      <c r="W664" s="6"/>
      <c r="X664" s="6"/>
      <c r="Y664" s="6"/>
      <c r="Z664" s="6"/>
      <c r="AA664" s="6"/>
    </row>
    <row r="665" spans="22:27" ht="12.75" x14ac:dyDescent="0.2">
      <c r="V665" s="6"/>
      <c r="W665" s="6"/>
      <c r="X665" s="6"/>
      <c r="Y665" s="6"/>
      <c r="Z665" s="6"/>
      <c r="AA665" s="6"/>
    </row>
    <row r="666" spans="22:27" ht="12.75" x14ac:dyDescent="0.2">
      <c r="V666" s="6"/>
      <c r="W666" s="6"/>
      <c r="X666" s="6"/>
      <c r="Y666" s="6"/>
      <c r="Z666" s="6"/>
      <c r="AA666" s="6"/>
    </row>
    <row r="667" spans="22:27" ht="12.75" x14ac:dyDescent="0.2">
      <c r="V667" s="6"/>
      <c r="W667" s="6"/>
      <c r="X667" s="6"/>
      <c r="Y667" s="6"/>
      <c r="Z667" s="6"/>
      <c r="AA667" s="6"/>
    </row>
    <row r="668" spans="22:27" ht="12.75" x14ac:dyDescent="0.2">
      <c r="V668" s="6"/>
      <c r="W668" s="6"/>
      <c r="X668" s="6"/>
      <c r="Y668" s="6"/>
      <c r="Z668" s="6"/>
      <c r="AA668" s="6"/>
    </row>
    <row r="669" spans="22:27" ht="12.75" x14ac:dyDescent="0.2">
      <c r="V669" s="6"/>
      <c r="W669" s="6"/>
      <c r="X669" s="6"/>
      <c r="Y669" s="6"/>
      <c r="Z669" s="6"/>
      <c r="AA669" s="6"/>
    </row>
    <row r="670" spans="22:27" ht="12.75" x14ac:dyDescent="0.2">
      <c r="V670" s="6"/>
      <c r="W670" s="6"/>
      <c r="X670" s="6"/>
      <c r="Y670" s="6"/>
      <c r="Z670" s="6"/>
      <c r="AA670" s="6"/>
    </row>
    <row r="671" spans="22:27" ht="12.75" x14ac:dyDescent="0.2">
      <c r="V671" s="6"/>
      <c r="W671" s="6"/>
      <c r="X671" s="6"/>
      <c r="Y671" s="6"/>
      <c r="Z671" s="6"/>
      <c r="AA671" s="6"/>
    </row>
    <row r="672" spans="22:27" ht="12.75" x14ac:dyDescent="0.2">
      <c r="V672" s="6"/>
      <c r="W672" s="6"/>
      <c r="X672" s="6"/>
      <c r="Y672" s="6"/>
      <c r="Z672" s="6"/>
      <c r="AA672" s="6"/>
    </row>
    <row r="673" spans="22:27" ht="12.75" x14ac:dyDescent="0.2">
      <c r="V673" s="6"/>
      <c r="W673" s="6"/>
      <c r="X673" s="6"/>
      <c r="Y673" s="6"/>
      <c r="Z673" s="6"/>
      <c r="AA673" s="6"/>
    </row>
    <row r="674" spans="22:27" ht="12.75" x14ac:dyDescent="0.2">
      <c r="V674" s="6"/>
      <c r="W674" s="6"/>
      <c r="X674" s="6"/>
      <c r="Y674" s="6"/>
      <c r="Z674" s="6"/>
      <c r="AA674" s="6"/>
    </row>
    <row r="675" spans="22:27" ht="12.75" x14ac:dyDescent="0.2">
      <c r="V675" s="6"/>
      <c r="W675" s="6"/>
      <c r="X675" s="6"/>
      <c r="Y675" s="6"/>
      <c r="Z675" s="6"/>
      <c r="AA675" s="6"/>
    </row>
    <row r="676" spans="22:27" ht="12.75" x14ac:dyDescent="0.2">
      <c r="V676" s="6"/>
      <c r="W676" s="6"/>
      <c r="X676" s="6"/>
      <c r="Y676" s="6"/>
      <c r="Z676" s="6"/>
      <c r="AA676" s="6"/>
    </row>
    <row r="677" spans="22:27" ht="12.75" x14ac:dyDescent="0.2">
      <c r="V677" s="6"/>
      <c r="W677" s="6"/>
      <c r="X677" s="6"/>
      <c r="Y677" s="6"/>
      <c r="Z677" s="6"/>
      <c r="AA677" s="6"/>
    </row>
    <row r="678" spans="22:27" ht="12.75" x14ac:dyDescent="0.2">
      <c r="V678" s="6"/>
      <c r="W678" s="6"/>
      <c r="X678" s="6"/>
      <c r="Y678" s="6"/>
      <c r="Z678" s="6"/>
      <c r="AA678" s="6"/>
    </row>
    <row r="679" spans="22:27" ht="12.75" x14ac:dyDescent="0.2">
      <c r="V679" s="6"/>
      <c r="W679" s="6"/>
      <c r="X679" s="6"/>
      <c r="Y679" s="6"/>
      <c r="Z679" s="6"/>
      <c r="AA679" s="6"/>
    </row>
    <row r="680" spans="22:27" ht="12.75" x14ac:dyDescent="0.2">
      <c r="V680" s="6"/>
      <c r="W680" s="6"/>
      <c r="X680" s="6"/>
      <c r="Y680" s="6"/>
      <c r="Z680" s="6"/>
      <c r="AA680" s="6"/>
    </row>
    <row r="681" spans="22:27" ht="12.75" x14ac:dyDescent="0.2">
      <c r="V681" s="6"/>
      <c r="W681" s="6"/>
      <c r="X681" s="6"/>
      <c r="Y681" s="6"/>
      <c r="Z681" s="6"/>
      <c r="AA681" s="6"/>
    </row>
    <row r="682" spans="22:27" ht="12.75" x14ac:dyDescent="0.2">
      <c r="V682" s="6"/>
      <c r="W682" s="6"/>
      <c r="X682" s="6"/>
      <c r="Y682" s="6"/>
      <c r="Z682" s="6"/>
      <c r="AA682" s="6"/>
    </row>
    <row r="683" spans="22:27" ht="12.75" x14ac:dyDescent="0.2">
      <c r="V683" s="6"/>
      <c r="W683" s="6"/>
      <c r="X683" s="6"/>
      <c r="Y683" s="6"/>
      <c r="Z683" s="6"/>
      <c r="AA683" s="6"/>
    </row>
    <row r="684" spans="22:27" ht="12.75" x14ac:dyDescent="0.2">
      <c r="V684" s="6"/>
      <c r="W684" s="6"/>
      <c r="X684" s="6"/>
      <c r="Y684" s="6"/>
      <c r="Z684" s="6"/>
      <c r="AA684" s="6"/>
    </row>
    <row r="685" spans="22:27" ht="12.75" x14ac:dyDescent="0.2">
      <c r="V685" s="6"/>
      <c r="W685" s="6"/>
      <c r="X685" s="6"/>
      <c r="Y685" s="6"/>
      <c r="Z685" s="6"/>
      <c r="AA685" s="6"/>
    </row>
    <row r="686" spans="22:27" ht="12.75" x14ac:dyDescent="0.2">
      <c r="V686" s="6"/>
      <c r="W686" s="6"/>
      <c r="X686" s="6"/>
      <c r="Y686" s="6"/>
      <c r="Z686" s="6"/>
      <c r="AA686" s="6"/>
    </row>
    <row r="687" spans="22:27" ht="12.75" x14ac:dyDescent="0.2">
      <c r="V687" s="6"/>
      <c r="W687" s="6"/>
      <c r="X687" s="6"/>
      <c r="Y687" s="6"/>
      <c r="Z687" s="6"/>
      <c r="AA687" s="6"/>
    </row>
    <row r="688" spans="22:27" ht="12.75" x14ac:dyDescent="0.2">
      <c r="V688" s="6"/>
      <c r="W688" s="6"/>
      <c r="X688" s="6"/>
      <c r="Y688" s="6"/>
      <c r="Z688" s="6"/>
      <c r="AA688" s="6"/>
    </row>
    <row r="689" spans="22:27" ht="12.75" x14ac:dyDescent="0.2">
      <c r="V689" s="6"/>
      <c r="W689" s="6"/>
      <c r="X689" s="6"/>
      <c r="Y689" s="6"/>
      <c r="Z689" s="6"/>
      <c r="AA689" s="6"/>
    </row>
    <row r="690" spans="22:27" ht="12.75" x14ac:dyDescent="0.2">
      <c r="V690" s="6"/>
      <c r="W690" s="6"/>
      <c r="X690" s="6"/>
      <c r="Y690" s="6"/>
      <c r="Z690" s="6"/>
      <c r="AA690" s="6"/>
    </row>
    <row r="691" spans="22:27" ht="12.75" x14ac:dyDescent="0.2">
      <c r="V691" s="6"/>
      <c r="W691" s="6"/>
      <c r="X691" s="6"/>
      <c r="Y691" s="6"/>
      <c r="Z691" s="6"/>
      <c r="AA691" s="6"/>
    </row>
    <row r="692" spans="22:27" ht="12.75" x14ac:dyDescent="0.2">
      <c r="V692" s="6"/>
      <c r="W692" s="6"/>
      <c r="X692" s="6"/>
      <c r="Y692" s="6"/>
      <c r="Z692" s="6"/>
      <c r="AA692" s="6"/>
    </row>
    <row r="693" spans="22:27" ht="12.75" x14ac:dyDescent="0.2">
      <c r="V693" s="6"/>
      <c r="W693" s="6"/>
      <c r="X693" s="6"/>
      <c r="Y693" s="6"/>
      <c r="Z693" s="6"/>
      <c r="AA693" s="6"/>
    </row>
    <row r="694" spans="22:27" ht="12.75" x14ac:dyDescent="0.2">
      <c r="V694" s="6"/>
      <c r="W694" s="6"/>
      <c r="X694" s="6"/>
      <c r="Y694" s="6"/>
      <c r="Z694" s="6"/>
      <c r="AA694" s="6"/>
    </row>
    <row r="695" spans="22:27" ht="12.75" x14ac:dyDescent="0.2">
      <c r="V695" s="6"/>
      <c r="W695" s="6"/>
      <c r="X695" s="6"/>
      <c r="Y695" s="6"/>
      <c r="Z695" s="6"/>
      <c r="AA695" s="6"/>
    </row>
    <row r="696" spans="22:27" ht="12.75" x14ac:dyDescent="0.2">
      <c r="V696" s="6"/>
      <c r="W696" s="6"/>
      <c r="X696" s="6"/>
      <c r="Y696" s="6"/>
      <c r="Z696" s="6"/>
      <c r="AA696" s="6"/>
    </row>
    <row r="697" spans="22:27" ht="12.75" x14ac:dyDescent="0.2">
      <c r="V697" s="6"/>
      <c r="W697" s="6"/>
      <c r="X697" s="6"/>
      <c r="Y697" s="6"/>
      <c r="Z697" s="6"/>
      <c r="AA697" s="6"/>
    </row>
    <row r="698" spans="22:27" ht="12.75" x14ac:dyDescent="0.2">
      <c r="V698" s="6"/>
      <c r="W698" s="6"/>
      <c r="X698" s="6"/>
      <c r="Y698" s="6"/>
      <c r="Z698" s="6"/>
      <c r="AA698" s="6"/>
    </row>
    <row r="699" spans="22:27" ht="12.75" x14ac:dyDescent="0.2">
      <c r="V699" s="6"/>
      <c r="W699" s="6"/>
      <c r="X699" s="6"/>
      <c r="Y699" s="6"/>
      <c r="Z699" s="6"/>
      <c r="AA699" s="6"/>
    </row>
    <row r="700" spans="22:27" ht="12.75" x14ac:dyDescent="0.2">
      <c r="V700" s="6"/>
      <c r="W700" s="6"/>
      <c r="X700" s="6"/>
      <c r="Y700" s="6"/>
      <c r="Z700" s="6"/>
      <c r="AA700" s="6"/>
    </row>
    <row r="701" spans="22:27" ht="12.75" x14ac:dyDescent="0.2">
      <c r="V701" s="6"/>
      <c r="W701" s="6"/>
      <c r="X701" s="6"/>
      <c r="Y701" s="6"/>
      <c r="Z701" s="6"/>
      <c r="AA701" s="6"/>
    </row>
    <row r="702" spans="22:27" ht="12.75" x14ac:dyDescent="0.2">
      <c r="V702" s="6"/>
      <c r="W702" s="6"/>
      <c r="X702" s="6"/>
      <c r="Y702" s="6"/>
      <c r="Z702" s="6"/>
      <c r="AA702" s="6"/>
    </row>
    <row r="703" spans="22:27" ht="12.75" x14ac:dyDescent="0.2">
      <c r="V703" s="6"/>
      <c r="W703" s="6"/>
      <c r="X703" s="6"/>
      <c r="Y703" s="6"/>
      <c r="Z703" s="6"/>
      <c r="AA703" s="6"/>
    </row>
    <row r="704" spans="22:27" ht="12.75" x14ac:dyDescent="0.2">
      <c r="V704" s="6"/>
      <c r="W704" s="6"/>
      <c r="X704" s="6"/>
      <c r="Y704" s="6"/>
      <c r="Z704" s="6"/>
      <c r="AA704" s="6"/>
    </row>
    <row r="705" spans="22:27" ht="12.75" x14ac:dyDescent="0.2">
      <c r="V705" s="6"/>
      <c r="W705" s="6"/>
      <c r="X705" s="6"/>
      <c r="Y705" s="6"/>
      <c r="Z705" s="6"/>
      <c r="AA705" s="6"/>
    </row>
    <row r="706" spans="22:27" ht="12.75" x14ac:dyDescent="0.2">
      <c r="V706" s="6"/>
      <c r="W706" s="6"/>
      <c r="X706" s="6"/>
      <c r="Y706" s="6"/>
      <c r="Z706" s="6"/>
      <c r="AA706" s="6"/>
    </row>
    <row r="707" spans="22:27" ht="12.75" x14ac:dyDescent="0.2">
      <c r="V707" s="6"/>
      <c r="W707" s="6"/>
      <c r="X707" s="6"/>
      <c r="Y707" s="6"/>
      <c r="Z707" s="6"/>
      <c r="AA707" s="6"/>
    </row>
    <row r="708" spans="22:27" ht="12.75" x14ac:dyDescent="0.2">
      <c r="V708" s="6"/>
      <c r="W708" s="6"/>
      <c r="X708" s="6"/>
      <c r="Y708" s="6"/>
      <c r="Z708" s="6"/>
      <c r="AA708" s="6"/>
    </row>
    <row r="709" spans="22:27" ht="12.75" x14ac:dyDescent="0.2">
      <c r="V709" s="6"/>
      <c r="W709" s="6"/>
      <c r="X709" s="6"/>
      <c r="Y709" s="6"/>
      <c r="Z709" s="6"/>
      <c r="AA709" s="6"/>
    </row>
    <row r="710" spans="22:27" ht="12.75" x14ac:dyDescent="0.2">
      <c r="V710" s="6"/>
      <c r="W710" s="6"/>
      <c r="X710" s="6"/>
      <c r="Y710" s="6"/>
      <c r="Z710" s="6"/>
      <c r="AA710" s="6"/>
    </row>
    <row r="711" spans="22:27" ht="12.75" x14ac:dyDescent="0.2">
      <c r="V711" s="6"/>
      <c r="W711" s="6"/>
      <c r="X711" s="6"/>
      <c r="Y711" s="6"/>
      <c r="Z711" s="6"/>
      <c r="AA711" s="6"/>
    </row>
    <row r="712" spans="22:27" ht="12.75" x14ac:dyDescent="0.2">
      <c r="V712" s="6"/>
      <c r="W712" s="6"/>
      <c r="X712" s="6"/>
      <c r="Y712" s="6"/>
      <c r="Z712" s="6"/>
      <c r="AA712" s="6"/>
    </row>
    <row r="713" spans="22:27" ht="12.75" x14ac:dyDescent="0.2">
      <c r="V713" s="6"/>
      <c r="W713" s="6"/>
      <c r="X713" s="6"/>
      <c r="Y713" s="6"/>
      <c r="Z713" s="6"/>
      <c r="AA713" s="6"/>
    </row>
    <row r="714" spans="22:27" ht="12.75" x14ac:dyDescent="0.2">
      <c r="V714" s="6"/>
      <c r="W714" s="6"/>
      <c r="X714" s="6"/>
      <c r="Y714" s="6"/>
      <c r="Z714" s="6"/>
      <c r="AA714" s="6"/>
    </row>
    <row r="715" spans="22:27" ht="12.75" x14ac:dyDescent="0.2">
      <c r="V715" s="6"/>
      <c r="W715" s="6"/>
      <c r="X715" s="6"/>
      <c r="Y715" s="6"/>
      <c r="Z715" s="6"/>
      <c r="AA715" s="6"/>
    </row>
    <row r="716" spans="22:27" ht="12.75" x14ac:dyDescent="0.2">
      <c r="V716" s="6"/>
      <c r="W716" s="6"/>
      <c r="X716" s="6"/>
      <c r="Y716" s="6"/>
      <c r="Z716" s="6"/>
      <c r="AA716" s="6"/>
    </row>
    <row r="717" spans="22:27" ht="12.75" x14ac:dyDescent="0.2">
      <c r="V717" s="6"/>
      <c r="W717" s="6"/>
      <c r="X717" s="6"/>
      <c r="Y717" s="6"/>
      <c r="Z717" s="6"/>
      <c r="AA717" s="6"/>
    </row>
    <row r="718" spans="22:27" ht="12.75" x14ac:dyDescent="0.2">
      <c r="V718" s="6"/>
      <c r="W718" s="6"/>
      <c r="X718" s="6"/>
      <c r="Y718" s="6"/>
      <c r="Z718" s="6"/>
      <c r="AA718" s="6"/>
    </row>
    <row r="719" spans="22:27" ht="12.75" x14ac:dyDescent="0.2">
      <c r="V719" s="6"/>
      <c r="W719" s="6"/>
      <c r="X719" s="6"/>
      <c r="Y719" s="6"/>
      <c r="Z719" s="6"/>
      <c r="AA719" s="6"/>
    </row>
    <row r="720" spans="22:27" ht="12.75" x14ac:dyDescent="0.2">
      <c r="V720" s="6"/>
      <c r="W720" s="6"/>
      <c r="X720" s="6"/>
      <c r="Y720" s="6"/>
      <c r="Z720" s="6"/>
      <c r="AA720" s="6"/>
    </row>
    <row r="721" spans="22:27" ht="12.75" x14ac:dyDescent="0.2">
      <c r="V721" s="6"/>
      <c r="W721" s="6"/>
      <c r="X721" s="6"/>
      <c r="Y721" s="6"/>
      <c r="Z721" s="6"/>
      <c r="AA721" s="6"/>
    </row>
    <row r="722" spans="22:27" ht="12.75" x14ac:dyDescent="0.2">
      <c r="V722" s="6"/>
      <c r="W722" s="6"/>
      <c r="X722" s="6"/>
      <c r="Y722" s="6"/>
      <c r="Z722" s="6"/>
      <c r="AA722" s="6"/>
    </row>
    <row r="723" spans="22:27" ht="12.75" x14ac:dyDescent="0.2">
      <c r="V723" s="6"/>
      <c r="W723" s="6"/>
      <c r="X723" s="6"/>
      <c r="Y723" s="6"/>
      <c r="Z723" s="6"/>
      <c r="AA723" s="6"/>
    </row>
    <row r="724" spans="22:27" ht="12.75" x14ac:dyDescent="0.2">
      <c r="V724" s="6"/>
      <c r="W724" s="6"/>
      <c r="X724" s="6"/>
      <c r="Y724" s="6"/>
      <c r="Z724" s="6"/>
      <c r="AA724" s="6"/>
    </row>
    <row r="725" spans="22:27" ht="12.75" x14ac:dyDescent="0.2">
      <c r="V725" s="6"/>
      <c r="W725" s="6"/>
      <c r="X725" s="6"/>
      <c r="Y725" s="6"/>
      <c r="Z725" s="6"/>
      <c r="AA725" s="6"/>
    </row>
    <row r="726" spans="22:27" ht="12.75" x14ac:dyDescent="0.2">
      <c r="V726" s="6"/>
      <c r="W726" s="6"/>
      <c r="X726" s="6"/>
      <c r="Y726" s="6"/>
      <c r="Z726" s="6"/>
      <c r="AA726" s="6"/>
    </row>
    <row r="727" spans="22:27" ht="12.75" x14ac:dyDescent="0.2">
      <c r="V727" s="6"/>
      <c r="W727" s="6"/>
      <c r="X727" s="6"/>
      <c r="Y727" s="6"/>
      <c r="Z727" s="6"/>
      <c r="AA727" s="6"/>
    </row>
    <row r="728" spans="22:27" ht="12.75" x14ac:dyDescent="0.2">
      <c r="V728" s="6"/>
      <c r="W728" s="6"/>
      <c r="X728" s="6"/>
      <c r="Y728" s="6"/>
      <c r="Z728" s="6"/>
      <c r="AA728" s="6"/>
    </row>
    <row r="729" spans="22:27" ht="12.75" x14ac:dyDescent="0.2">
      <c r="V729" s="6"/>
      <c r="W729" s="6"/>
      <c r="X729" s="6"/>
      <c r="Y729" s="6"/>
      <c r="Z729" s="6"/>
      <c r="AA729" s="6"/>
    </row>
    <row r="730" spans="22:27" ht="12.75" x14ac:dyDescent="0.2">
      <c r="V730" s="6"/>
      <c r="W730" s="6"/>
      <c r="X730" s="6"/>
      <c r="Y730" s="6"/>
      <c r="Z730" s="6"/>
      <c r="AA730" s="6"/>
    </row>
    <row r="731" spans="22:27" ht="12.75" x14ac:dyDescent="0.2">
      <c r="V731" s="6"/>
      <c r="W731" s="6"/>
      <c r="X731" s="6"/>
      <c r="Y731" s="6"/>
      <c r="Z731" s="6"/>
      <c r="AA731" s="6"/>
    </row>
    <row r="732" spans="22:27" ht="12.75" x14ac:dyDescent="0.2">
      <c r="V732" s="6"/>
      <c r="W732" s="6"/>
      <c r="X732" s="6"/>
      <c r="Y732" s="6"/>
      <c r="Z732" s="6"/>
      <c r="AA732" s="6"/>
    </row>
    <row r="733" spans="22:27" ht="12.75" x14ac:dyDescent="0.2">
      <c r="V733" s="6"/>
      <c r="W733" s="6"/>
      <c r="X733" s="6"/>
      <c r="Y733" s="6"/>
      <c r="Z733" s="6"/>
      <c r="AA733" s="6"/>
    </row>
    <row r="734" spans="22:27" ht="12.75" x14ac:dyDescent="0.2">
      <c r="V734" s="6"/>
      <c r="W734" s="6"/>
      <c r="X734" s="6"/>
      <c r="Y734" s="6"/>
      <c r="Z734" s="6"/>
      <c r="AA734" s="6"/>
    </row>
    <row r="735" spans="22:27" ht="12.75" x14ac:dyDescent="0.2">
      <c r="V735" s="6"/>
      <c r="W735" s="6"/>
      <c r="X735" s="6"/>
      <c r="Y735" s="6"/>
      <c r="Z735" s="6"/>
      <c r="AA735" s="6"/>
    </row>
    <row r="736" spans="22:27" ht="12.75" x14ac:dyDescent="0.2">
      <c r="V736" s="6"/>
      <c r="W736" s="6"/>
      <c r="X736" s="6"/>
      <c r="Y736" s="6"/>
      <c r="Z736" s="6"/>
      <c r="AA736" s="6"/>
    </row>
    <row r="737" spans="22:27" ht="12.75" x14ac:dyDescent="0.2">
      <c r="V737" s="6"/>
      <c r="W737" s="6"/>
      <c r="X737" s="6"/>
      <c r="Y737" s="6"/>
      <c r="Z737" s="6"/>
      <c r="AA737" s="6"/>
    </row>
    <row r="738" spans="22:27" ht="12.75" x14ac:dyDescent="0.2">
      <c r="V738" s="6"/>
      <c r="W738" s="6"/>
      <c r="X738" s="6"/>
      <c r="Y738" s="6"/>
      <c r="Z738" s="6"/>
      <c r="AA738" s="6"/>
    </row>
    <row r="739" spans="22:27" ht="12.75" x14ac:dyDescent="0.2">
      <c r="V739" s="6"/>
      <c r="W739" s="6"/>
      <c r="X739" s="6"/>
      <c r="Y739" s="6"/>
      <c r="Z739" s="6"/>
      <c r="AA739" s="6"/>
    </row>
    <row r="740" spans="22:27" ht="12.75" x14ac:dyDescent="0.2">
      <c r="V740" s="6"/>
      <c r="W740" s="6"/>
      <c r="X740" s="6"/>
      <c r="Y740" s="6"/>
      <c r="Z740" s="6"/>
      <c r="AA740" s="6"/>
    </row>
    <row r="741" spans="22:27" ht="12.75" x14ac:dyDescent="0.2">
      <c r="V741" s="6"/>
      <c r="W741" s="6"/>
      <c r="X741" s="6"/>
      <c r="Y741" s="6"/>
      <c r="Z741" s="6"/>
      <c r="AA741" s="6"/>
    </row>
    <row r="742" spans="22:27" ht="12.75" x14ac:dyDescent="0.2">
      <c r="V742" s="6"/>
      <c r="W742" s="6"/>
      <c r="X742" s="6"/>
      <c r="Y742" s="6"/>
      <c r="Z742" s="6"/>
      <c r="AA742" s="6"/>
    </row>
    <row r="743" spans="22:27" ht="12.75" x14ac:dyDescent="0.2">
      <c r="V743" s="6"/>
      <c r="W743" s="6"/>
      <c r="X743" s="6"/>
      <c r="Y743" s="6"/>
      <c r="Z743" s="6"/>
      <c r="AA743" s="6"/>
    </row>
    <row r="744" spans="22:27" ht="12.75" x14ac:dyDescent="0.2">
      <c r="V744" s="6"/>
      <c r="W744" s="6"/>
      <c r="X744" s="6"/>
      <c r="Y744" s="6"/>
      <c r="Z744" s="6"/>
      <c r="AA744" s="6"/>
    </row>
    <row r="745" spans="22:27" ht="12.75" x14ac:dyDescent="0.2">
      <c r="V745" s="6"/>
      <c r="W745" s="6"/>
      <c r="X745" s="6"/>
      <c r="Y745" s="6"/>
      <c r="Z745" s="6"/>
      <c r="AA745" s="6"/>
    </row>
    <row r="746" spans="22:27" ht="12.75" x14ac:dyDescent="0.2">
      <c r="V746" s="6"/>
      <c r="W746" s="6"/>
      <c r="X746" s="6"/>
      <c r="Y746" s="6"/>
      <c r="Z746" s="6"/>
      <c r="AA746" s="6"/>
    </row>
    <row r="747" spans="22:27" ht="12.75" x14ac:dyDescent="0.2">
      <c r="V747" s="6"/>
      <c r="W747" s="6"/>
      <c r="X747" s="6"/>
      <c r="Y747" s="6"/>
      <c r="Z747" s="6"/>
      <c r="AA747" s="6"/>
    </row>
    <row r="748" spans="22:27" ht="12.75" x14ac:dyDescent="0.2">
      <c r="V748" s="6"/>
      <c r="W748" s="6"/>
      <c r="X748" s="6"/>
      <c r="Y748" s="6"/>
      <c r="Z748" s="6"/>
      <c r="AA748" s="6"/>
    </row>
    <row r="749" spans="22:27" ht="12.75" x14ac:dyDescent="0.2">
      <c r="V749" s="6"/>
      <c r="W749" s="6"/>
      <c r="X749" s="6"/>
      <c r="Y749" s="6"/>
      <c r="Z749" s="6"/>
      <c r="AA749" s="6"/>
    </row>
    <row r="750" spans="22:27" ht="12.75" x14ac:dyDescent="0.2">
      <c r="V750" s="6"/>
      <c r="W750" s="6"/>
      <c r="X750" s="6"/>
      <c r="Y750" s="6"/>
      <c r="Z750" s="6"/>
      <c r="AA750" s="6"/>
    </row>
    <row r="751" spans="22:27" ht="12.75" x14ac:dyDescent="0.2">
      <c r="V751" s="6"/>
      <c r="W751" s="6"/>
      <c r="X751" s="6"/>
      <c r="Y751" s="6"/>
      <c r="Z751" s="6"/>
      <c r="AA751" s="6"/>
    </row>
    <row r="752" spans="22:27" ht="12.75" x14ac:dyDescent="0.2">
      <c r="V752" s="6"/>
      <c r="W752" s="6"/>
      <c r="X752" s="6"/>
      <c r="Y752" s="6"/>
      <c r="Z752" s="6"/>
      <c r="AA752" s="6"/>
    </row>
    <row r="753" spans="22:27" ht="12.75" x14ac:dyDescent="0.2">
      <c r="V753" s="6"/>
      <c r="W753" s="6"/>
      <c r="X753" s="6"/>
      <c r="Y753" s="6"/>
      <c r="Z753" s="6"/>
      <c r="AA753" s="6"/>
    </row>
    <row r="754" spans="22:27" ht="12.75" x14ac:dyDescent="0.2">
      <c r="V754" s="6"/>
      <c r="W754" s="6"/>
      <c r="X754" s="6"/>
      <c r="Y754" s="6"/>
      <c r="Z754" s="6"/>
      <c r="AA754" s="6"/>
    </row>
    <row r="755" spans="22:27" ht="12.75" x14ac:dyDescent="0.2">
      <c r="V755" s="6"/>
      <c r="W755" s="6"/>
      <c r="X755" s="6"/>
      <c r="Y755" s="6"/>
      <c r="Z755" s="6"/>
      <c r="AA755" s="6"/>
    </row>
    <row r="756" spans="22:27" ht="12.75" x14ac:dyDescent="0.2">
      <c r="V756" s="6"/>
      <c r="W756" s="6"/>
      <c r="X756" s="6"/>
      <c r="Y756" s="6"/>
      <c r="Z756" s="6"/>
      <c r="AA756" s="6"/>
    </row>
    <row r="757" spans="22:27" ht="12.75" x14ac:dyDescent="0.2">
      <c r="V757" s="6"/>
      <c r="W757" s="6"/>
      <c r="X757" s="6"/>
      <c r="Y757" s="6"/>
      <c r="Z757" s="6"/>
      <c r="AA757" s="6"/>
    </row>
    <row r="758" spans="22:27" ht="12.75" x14ac:dyDescent="0.2">
      <c r="V758" s="6"/>
      <c r="W758" s="6"/>
      <c r="X758" s="6"/>
      <c r="Y758" s="6"/>
      <c r="Z758" s="6"/>
      <c r="AA758" s="6"/>
    </row>
    <row r="759" spans="22:27" ht="12.75" x14ac:dyDescent="0.2">
      <c r="V759" s="6"/>
      <c r="W759" s="6"/>
      <c r="X759" s="6"/>
      <c r="Y759" s="6"/>
      <c r="Z759" s="6"/>
      <c r="AA759" s="6"/>
    </row>
    <row r="760" spans="22:27" ht="12.75" x14ac:dyDescent="0.2">
      <c r="V760" s="6"/>
      <c r="W760" s="6"/>
      <c r="X760" s="6"/>
      <c r="Y760" s="6"/>
      <c r="Z760" s="6"/>
      <c r="AA760" s="6"/>
    </row>
    <row r="761" spans="22:27" ht="12.75" x14ac:dyDescent="0.2">
      <c r="V761" s="6"/>
      <c r="W761" s="6"/>
      <c r="X761" s="6"/>
      <c r="Y761" s="6"/>
      <c r="Z761" s="6"/>
      <c r="AA761" s="6"/>
    </row>
    <row r="762" spans="22:27" ht="12.75" x14ac:dyDescent="0.2">
      <c r="V762" s="6"/>
      <c r="W762" s="6"/>
      <c r="X762" s="6"/>
      <c r="Y762" s="6"/>
      <c r="Z762" s="6"/>
      <c r="AA762" s="6"/>
    </row>
    <row r="763" spans="22:27" ht="12.75" x14ac:dyDescent="0.2">
      <c r="V763" s="6"/>
      <c r="W763" s="6"/>
      <c r="X763" s="6"/>
      <c r="Y763" s="6"/>
      <c r="Z763" s="6"/>
      <c r="AA763" s="6"/>
    </row>
    <row r="764" spans="22:27" ht="12.75" x14ac:dyDescent="0.2">
      <c r="V764" s="6"/>
      <c r="W764" s="6"/>
      <c r="X764" s="6"/>
      <c r="Y764" s="6"/>
      <c r="Z764" s="6"/>
      <c r="AA764" s="6"/>
    </row>
    <row r="765" spans="22:27" ht="12.75" x14ac:dyDescent="0.2">
      <c r="V765" s="6"/>
      <c r="W765" s="6"/>
      <c r="X765" s="6"/>
      <c r="Y765" s="6"/>
      <c r="Z765" s="6"/>
      <c r="AA765" s="6"/>
    </row>
    <row r="766" spans="22:27" ht="12.75" x14ac:dyDescent="0.2">
      <c r="V766" s="6"/>
      <c r="W766" s="6"/>
      <c r="X766" s="6"/>
      <c r="Y766" s="6"/>
      <c r="Z766" s="6"/>
      <c r="AA766" s="6"/>
    </row>
    <row r="767" spans="22:27" ht="12.75" x14ac:dyDescent="0.2">
      <c r="V767" s="6"/>
      <c r="W767" s="6"/>
      <c r="X767" s="6"/>
      <c r="Y767" s="6"/>
      <c r="Z767" s="6"/>
      <c r="AA767" s="6"/>
    </row>
    <row r="768" spans="22:27" ht="12.75" x14ac:dyDescent="0.2">
      <c r="V768" s="6"/>
      <c r="W768" s="6"/>
      <c r="X768" s="6"/>
      <c r="Y768" s="6"/>
      <c r="Z768" s="6"/>
      <c r="AA768" s="6"/>
    </row>
    <row r="769" spans="22:27" ht="12.75" x14ac:dyDescent="0.2">
      <c r="V769" s="6"/>
      <c r="W769" s="6"/>
      <c r="X769" s="6"/>
      <c r="Y769" s="6"/>
      <c r="Z769" s="6"/>
      <c r="AA769" s="6"/>
    </row>
    <row r="770" spans="22:27" ht="12.75" x14ac:dyDescent="0.2">
      <c r="V770" s="6"/>
      <c r="W770" s="6"/>
      <c r="X770" s="6"/>
      <c r="Y770" s="6"/>
      <c r="Z770" s="6"/>
      <c r="AA770" s="6"/>
    </row>
    <row r="771" spans="22:27" ht="12.75" x14ac:dyDescent="0.2">
      <c r="V771" s="6"/>
      <c r="W771" s="6"/>
      <c r="X771" s="6"/>
      <c r="Y771" s="6"/>
      <c r="Z771" s="6"/>
      <c r="AA771" s="6"/>
    </row>
    <row r="772" spans="22:27" ht="12.75" x14ac:dyDescent="0.2">
      <c r="V772" s="6"/>
      <c r="W772" s="6"/>
      <c r="X772" s="6"/>
      <c r="Y772" s="6"/>
      <c r="Z772" s="6"/>
      <c r="AA772" s="6"/>
    </row>
    <row r="773" spans="22:27" ht="12.75" x14ac:dyDescent="0.2">
      <c r="V773" s="6"/>
      <c r="W773" s="6"/>
      <c r="X773" s="6"/>
      <c r="Y773" s="6"/>
      <c r="Z773" s="6"/>
      <c r="AA773" s="6"/>
    </row>
    <row r="774" spans="22:27" ht="12.75" x14ac:dyDescent="0.2">
      <c r="V774" s="6"/>
      <c r="W774" s="6"/>
      <c r="X774" s="6"/>
      <c r="Y774" s="6"/>
      <c r="Z774" s="6"/>
      <c r="AA774" s="6"/>
    </row>
    <row r="775" spans="22:27" ht="12.75" x14ac:dyDescent="0.2">
      <c r="V775" s="6"/>
      <c r="W775" s="6"/>
      <c r="X775" s="6"/>
      <c r="Y775" s="6"/>
      <c r="Z775" s="6"/>
      <c r="AA775" s="6"/>
    </row>
    <row r="776" spans="22:27" ht="12.75" x14ac:dyDescent="0.2">
      <c r="V776" s="6"/>
      <c r="W776" s="6"/>
      <c r="X776" s="6"/>
      <c r="Y776" s="6"/>
      <c r="Z776" s="6"/>
      <c r="AA776" s="6"/>
    </row>
    <row r="777" spans="22:27" ht="12.75" x14ac:dyDescent="0.2">
      <c r="V777" s="6"/>
      <c r="W777" s="6"/>
      <c r="X777" s="6"/>
      <c r="Y777" s="6"/>
      <c r="Z777" s="6"/>
      <c r="AA777" s="6"/>
    </row>
    <row r="778" spans="22:27" ht="12.75" x14ac:dyDescent="0.2">
      <c r="V778" s="6"/>
      <c r="W778" s="6"/>
      <c r="X778" s="6"/>
      <c r="Y778" s="6"/>
      <c r="Z778" s="6"/>
      <c r="AA778" s="6"/>
    </row>
    <row r="779" spans="22:27" ht="12.75" x14ac:dyDescent="0.2">
      <c r="V779" s="6"/>
      <c r="W779" s="6"/>
      <c r="X779" s="6"/>
      <c r="Y779" s="6"/>
      <c r="Z779" s="6"/>
      <c r="AA779" s="6"/>
    </row>
    <row r="780" spans="22:27" ht="12.75" x14ac:dyDescent="0.2">
      <c r="V780" s="6"/>
      <c r="W780" s="6"/>
      <c r="X780" s="6"/>
      <c r="Y780" s="6"/>
      <c r="Z780" s="6"/>
      <c r="AA780" s="6"/>
    </row>
    <row r="781" spans="22:27" ht="12.75" x14ac:dyDescent="0.2">
      <c r="V781" s="6"/>
      <c r="W781" s="6"/>
      <c r="X781" s="6"/>
      <c r="Y781" s="6"/>
      <c r="Z781" s="6"/>
      <c r="AA781" s="6"/>
    </row>
    <row r="782" spans="22:27" ht="12.75" x14ac:dyDescent="0.2">
      <c r="V782" s="6"/>
      <c r="W782" s="6"/>
      <c r="X782" s="6"/>
      <c r="Y782" s="6"/>
      <c r="Z782" s="6"/>
      <c r="AA782" s="6"/>
    </row>
    <row r="783" spans="22:27" ht="12.75" x14ac:dyDescent="0.2">
      <c r="V783" s="6"/>
      <c r="W783" s="6"/>
      <c r="X783" s="6"/>
      <c r="Y783" s="6"/>
      <c r="Z783" s="6"/>
      <c r="AA783" s="6"/>
    </row>
    <row r="784" spans="22:27" ht="12.75" x14ac:dyDescent="0.2">
      <c r="V784" s="6"/>
      <c r="W784" s="6"/>
      <c r="X784" s="6"/>
      <c r="Y784" s="6"/>
      <c r="Z784" s="6"/>
      <c r="AA784" s="6"/>
    </row>
    <row r="785" spans="22:27" ht="12.75" x14ac:dyDescent="0.2">
      <c r="V785" s="6"/>
      <c r="W785" s="6"/>
      <c r="X785" s="6"/>
      <c r="Y785" s="6"/>
      <c r="Z785" s="6"/>
      <c r="AA785" s="6"/>
    </row>
    <row r="786" spans="22:27" ht="12.75" x14ac:dyDescent="0.2">
      <c r="V786" s="6"/>
      <c r="W786" s="6"/>
      <c r="X786" s="6"/>
      <c r="Y786" s="6"/>
      <c r="Z786" s="6"/>
      <c r="AA786" s="6"/>
    </row>
    <row r="787" spans="22:27" ht="12.75" x14ac:dyDescent="0.2">
      <c r="V787" s="6"/>
      <c r="W787" s="6"/>
      <c r="X787" s="6"/>
      <c r="Y787" s="6"/>
      <c r="Z787" s="6"/>
      <c r="AA787" s="6"/>
    </row>
    <row r="788" spans="22:27" ht="12.75" x14ac:dyDescent="0.2">
      <c r="V788" s="6"/>
      <c r="W788" s="6"/>
      <c r="X788" s="6"/>
      <c r="Y788" s="6"/>
      <c r="Z788" s="6"/>
      <c r="AA788" s="6"/>
    </row>
    <row r="789" spans="22:27" ht="12.75" x14ac:dyDescent="0.2">
      <c r="V789" s="6"/>
      <c r="W789" s="6"/>
      <c r="X789" s="6"/>
      <c r="Y789" s="6"/>
      <c r="Z789" s="6"/>
      <c r="AA789" s="6"/>
    </row>
    <row r="790" spans="22:27" ht="12.75" x14ac:dyDescent="0.2">
      <c r="V790" s="6"/>
      <c r="W790" s="6"/>
      <c r="X790" s="6"/>
      <c r="Y790" s="6"/>
      <c r="Z790" s="6"/>
      <c r="AA790" s="6"/>
    </row>
    <row r="791" spans="22:27" ht="12.75" x14ac:dyDescent="0.2">
      <c r="V791" s="6"/>
      <c r="W791" s="6"/>
      <c r="X791" s="6"/>
      <c r="Y791" s="6"/>
      <c r="Z791" s="6"/>
      <c r="AA791" s="6"/>
    </row>
    <row r="792" spans="22:27" ht="12.75" x14ac:dyDescent="0.2">
      <c r="V792" s="6"/>
      <c r="W792" s="6"/>
      <c r="X792" s="6"/>
      <c r="Y792" s="6"/>
      <c r="Z792" s="6"/>
      <c r="AA792" s="6"/>
    </row>
    <row r="793" spans="22:27" ht="12.75" x14ac:dyDescent="0.2">
      <c r="V793" s="6"/>
      <c r="W793" s="6"/>
      <c r="X793" s="6"/>
      <c r="Y793" s="6"/>
      <c r="Z793" s="6"/>
      <c r="AA793" s="6"/>
    </row>
    <row r="794" spans="22:27" ht="12.75" x14ac:dyDescent="0.2">
      <c r="V794" s="6"/>
      <c r="W794" s="6"/>
      <c r="X794" s="6"/>
      <c r="Y794" s="6"/>
      <c r="Z794" s="6"/>
      <c r="AA794" s="6"/>
    </row>
    <row r="795" spans="22:27" ht="12.75" x14ac:dyDescent="0.2">
      <c r="V795" s="6"/>
      <c r="W795" s="6"/>
      <c r="X795" s="6"/>
      <c r="Y795" s="6"/>
      <c r="Z795" s="6"/>
      <c r="AA795" s="6"/>
    </row>
    <row r="796" spans="22:27" ht="12.75" x14ac:dyDescent="0.2">
      <c r="V796" s="6"/>
      <c r="W796" s="6"/>
      <c r="X796" s="6"/>
      <c r="Y796" s="6"/>
      <c r="Z796" s="6"/>
      <c r="AA796" s="6"/>
    </row>
    <row r="797" spans="22:27" ht="12.75" x14ac:dyDescent="0.2">
      <c r="V797" s="6"/>
      <c r="W797" s="6"/>
      <c r="X797" s="6"/>
      <c r="Y797" s="6"/>
      <c r="Z797" s="6"/>
      <c r="AA797" s="6"/>
    </row>
    <row r="798" spans="22:27" ht="12.75" x14ac:dyDescent="0.2">
      <c r="V798" s="6"/>
      <c r="W798" s="6"/>
      <c r="X798" s="6"/>
      <c r="Y798" s="6"/>
      <c r="Z798" s="6"/>
      <c r="AA798" s="6"/>
    </row>
    <row r="799" spans="22:27" ht="12.75" x14ac:dyDescent="0.2">
      <c r="V799" s="6"/>
      <c r="W799" s="6"/>
      <c r="X799" s="6"/>
      <c r="Y799" s="6"/>
      <c r="Z799" s="6"/>
      <c r="AA799" s="6"/>
    </row>
    <row r="800" spans="22:27" ht="12.75" x14ac:dyDescent="0.2">
      <c r="V800" s="6"/>
      <c r="W800" s="6"/>
      <c r="X800" s="6"/>
      <c r="Y800" s="6"/>
      <c r="Z800" s="6"/>
      <c r="AA800" s="6"/>
    </row>
    <row r="801" spans="22:27" ht="12.75" x14ac:dyDescent="0.2">
      <c r="V801" s="6"/>
      <c r="W801" s="6"/>
      <c r="X801" s="6"/>
      <c r="Y801" s="6"/>
      <c r="Z801" s="6"/>
      <c r="AA801" s="6"/>
    </row>
    <row r="802" spans="22:27" ht="12.75" x14ac:dyDescent="0.2">
      <c r="V802" s="6"/>
      <c r="W802" s="6"/>
      <c r="X802" s="6"/>
      <c r="Y802" s="6"/>
      <c r="Z802" s="6"/>
      <c r="AA802" s="6"/>
    </row>
    <row r="803" spans="22:27" ht="12.75" x14ac:dyDescent="0.2">
      <c r="V803" s="6"/>
      <c r="W803" s="6"/>
      <c r="X803" s="6"/>
      <c r="Y803" s="6"/>
      <c r="Z803" s="6"/>
      <c r="AA803" s="6"/>
    </row>
    <row r="804" spans="22:27" ht="12.75" x14ac:dyDescent="0.2">
      <c r="V804" s="6"/>
      <c r="W804" s="6"/>
      <c r="X804" s="6"/>
      <c r="Y804" s="6"/>
      <c r="Z804" s="6"/>
      <c r="AA804" s="6"/>
    </row>
    <row r="805" spans="22:27" ht="12.75" x14ac:dyDescent="0.2">
      <c r="V805" s="6"/>
      <c r="W805" s="6"/>
      <c r="X805" s="6"/>
      <c r="Y805" s="6"/>
      <c r="Z805" s="6"/>
      <c r="AA805" s="6"/>
    </row>
    <row r="806" spans="22:27" ht="12.75" x14ac:dyDescent="0.2">
      <c r="V806" s="6"/>
      <c r="W806" s="6"/>
      <c r="X806" s="6"/>
      <c r="Y806" s="6"/>
      <c r="Z806" s="6"/>
      <c r="AA806" s="6"/>
    </row>
    <row r="807" spans="22:27" ht="12.75" x14ac:dyDescent="0.2">
      <c r="V807" s="6"/>
      <c r="W807" s="6"/>
      <c r="X807" s="6"/>
      <c r="Y807" s="6"/>
      <c r="Z807" s="6"/>
      <c r="AA807" s="6"/>
    </row>
    <row r="808" spans="22:27" ht="12.75" x14ac:dyDescent="0.2">
      <c r="V808" s="6"/>
      <c r="W808" s="6"/>
      <c r="X808" s="6"/>
      <c r="Y808" s="6"/>
      <c r="Z808" s="6"/>
      <c r="AA808" s="6"/>
    </row>
    <row r="809" spans="22:27" ht="12.75" x14ac:dyDescent="0.2">
      <c r="V809" s="6"/>
      <c r="W809" s="6"/>
      <c r="X809" s="6"/>
      <c r="Y809" s="6"/>
      <c r="Z809" s="6"/>
      <c r="AA809" s="6"/>
    </row>
    <row r="810" spans="22:27" ht="12.75" x14ac:dyDescent="0.2">
      <c r="V810" s="6"/>
      <c r="W810" s="6"/>
      <c r="X810" s="6"/>
      <c r="Y810" s="6"/>
      <c r="Z810" s="6"/>
      <c r="AA810" s="6"/>
    </row>
    <row r="811" spans="22:27" ht="12.75" x14ac:dyDescent="0.2">
      <c r="V811" s="6"/>
      <c r="W811" s="6"/>
      <c r="X811" s="6"/>
      <c r="Y811" s="6"/>
      <c r="Z811" s="6"/>
      <c r="AA811" s="6"/>
    </row>
    <row r="812" spans="22:27" ht="12.75" x14ac:dyDescent="0.2">
      <c r="V812" s="6"/>
      <c r="W812" s="6"/>
      <c r="X812" s="6"/>
      <c r="Y812" s="6"/>
      <c r="Z812" s="6"/>
      <c r="AA812" s="6"/>
    </row>
    <row r="813" spans="22:27" ht="12.75" x14ac:dyDescent="0.2">
      <c r="V813" s="6"/>
      <c r="W813" s="6"/>
      <c r="X813" s="6"/>
      <c r="Y813" s="6"/>
      <c r="Z813" s="6"/>
      <c r="AA813" s="6"/>
    </row>
    <row r="814" spans="22:27" ht="12.75" x14ac:dyDescent="0.2">
      <c r="V814" s="6"/>
      <c r="W814" s="6"/>
      <c r="X814" s="6"/>
      <c r="Y814" s="6"/>
      <c r="Z814" s="6"/>
      <c r="AA814" s="6"/>
    </row>
    <row r="815" spans="22:27" ht="12.75" x14ac:dyDescent="0.2">
      <c r="V815" s="6"/>
      <c r="W815" s="6"/>
      <c r="X815" s="6"/>
      <c r="Y815" s="6"/>
      <c r="Z815" s="6"/>
      <c r="AA815" s="6"/>
    </row>
    <row r="816" spans="22:27" ht="12.75" x14ac:dyDescent="0.2">
      <c r="V816" s="6"/>
      <c r="W816" s="6"/>
      <c r="X816" s="6"/>
      <c r="Y816" s="6"/>
      <c r="Z816" s="6"/>
      <c r="AA816" s="6"/>
    </row>
    <row r="817" spans="22:27" ht="12.75" x14ac:dyDescent="0.2">
      <c r="V817" s="6"/>
      <c r="W817" s="6"/>
      <c r="X817" s="6"/>
      <c r="Y817" s="6"/>
      <c r="Z817" s="6"/>
      <c r="AA817" s="6"/>
    </row>
    <row r="818" spans="22:27" ht="12.75" x14ac:dyDescent="0.2">
      <c r="V818" s="6"/>
      <c r="W818" s="6"/>
      <c r="X818" s="6"/>
      <c r="Y818" s="6"/>
      <c r="Z818" s="6"/>
      <c r="AA818" s="6"/>
    </row>
    <row r="819" spans="22:27" ht="12.75" x14ac:dyDescent="0.2">
      <c r="V819" s="6"/>
      <c r="W819" s="6"/>
      <c r="X819" s="6"/>
      <c r="Y819" s="6"/>
      <c r="Z819" s="6"/>
      <c r="AA819" s="6"/>
    </row>
    <row r="820" spans="22:27" ht="12.75" x14ac:dyDescent="0.2">
      <c r="V820" s="6"/>
      <c r="W820" s="6"/>
      <c r="X820" s="6"/>
      <c r="Y820" s="6"/>
      <c r="Z820" s="6"/>
      <c r="AA820" s="6"/>
    </row>
    <row r="821" spans="22:27" ht="12.75" x14ac:dyDescent="0.2">
      <c r="V821" s="6"/>
      <c r="W821" s="6"/>
      <c r="X821" s="6"/>
      <c r="Y821" s="6"/>
      <c r="Z821" s="6"/>
      <c r="AA821" s="6"/>
    </row>
    <row r="822" spans="22:27" ht="12.75" x14ac:dyDescent="0.2">
      <c r="V822" s="6"/>
      <c r="W822" s="6"/>
      <c r="X822" s="6"/>
      <c r="Y822" s="6"/>
      <c r="Z822" s="6"/>
      <c r="AA822" s="6"/>
    </row>
    <row r="823" spans="22:27" ht="12.75" x14ac:dyDescent="0.2">
      <c r="V823" s="6"/>
      <c r="W823" s="6"/>
      <c r="X823" s="6"/>
      <c r="Y823" s="6"/>
      <c r="Z823" s="6"/>
      <c r="AA823" s="6"/>
    </row>
    <row r="824" spans="22:27" ht="12.75" x14ac:dyDescent="0.2">
      <c r="V824" s="6"/>
      <c r="W824" s="6"/>
      <c r="X824" s="6"/>
      <c r="Y824" s="6"/>
      <c r="Z824" s="6"/>
      <c r="AA824" s="6"/>
    </row>
    <row r="825" spans="22:27" ht="12.75" x14ac:dyDescent="0.2">
      <c r="V825" s="6"/>
      <c r="W825" s="6"/>
      <c r="X825" s="6"/>
      <c r="Y825" s="6"/>
      <c r="Z825" s="6"/>
      <c r="AA825" s="6"/>
    </row>
    <row r="826" spans="22:27" ht="12.75" x14ac:dyDescent="0.2">
      <c r="V826" s="6"/>
      <c r="W826" s="6"/>
      <c r="X826" s="6"/>
      <c r="Y826" s="6"/>
      <c r="Z826" s="6"/>
      <c r="AA826" s="6"/>
    </row>
    <row r="827" spans="22:27" ht="12.75" x14ac:dyDescent="0.2">
      <c r="V827" s="6"/>
      <c r="W827" s="6"/>
      <c r="X827" s="6"/>
      <c r="Y827" s="6"/>
      <c r="Z827" s="6"/>
      <c r="AA827" s="6"/>
    </row>
    <row r="828" spans="22:27" ht="12.75" x14ac:dyDescent="0.2">
      <c r="V828" s="6"/>
      <c r="W828" s="6"/>
      <c r="X828" s="6"/>
      <c r="Y828" s="6"/>
      <c r="Z828" s="6"/>
      <c r="AA828" s="6"/>
    </row>
    <row r="829" spans="22:27" ht="12.75" x14ac:dyDescent="0.2">
      <c r="V829" s="6"/>
      <c r="W829" s="6"/>
      <c r="X829" s="6"/>
      <c r="Y829" s="6"/>
      <c r="Z829" s="6"/>
      <c r="AA829" s="6"/>
    </row>
    <row r="830" spans="22:27" ht="12.75" x14ac:dyDescent="0.2">
      <c r="V830" s="6"/>
      <c r="W830" s="6"/>
      <c r="X830" s="6"/>
      <c r="Y830" s="6"/>
      <c r="Z830" s="6"/>
      <c r="AA830" s="6"/>
    </row>
    <row r="831" spans="22:27" ht="12.75" x14ac:dyDescent="0.2">
      <c r="V831" s="6"/>
      <c r="W831" s="6"/>
      <c r="X831" s="6"/>
      <c r="Y831" s="6"/>
      <c r="Z831" s="6"/>
      <c r="AA831" s="6"/>
    </row>
    <row r="832" spans="22:27" ht="12.75" x14ac:dyDescent="0.2">
      <c r="V832" s="6"/>
      <c r="W832" s="6"/>
      <c r="X832" s="6"/>
      <c r="Y832" s="6"/>
      <c r="Z832" s="6"/>
      <c r="AA832" s="6"/>
    </row>
    <row r="833" spans="22:27" ht="12.75" x14ac:dyDescent="0.2">
      <c r="V833" s="6"/>
      <c r="W833" s="6"/>
      <c r="X833" s="6"/>
      <c r="Y833" s="6"/>
      <c r="Z833" s="6"/>
      <c r="AA833" s="6"/>
    </row>
    <row r="834" spans="22:27" ht="12.75" x14ac:dyDescent="0.2">
      <c r="V834" s="6"/>
      <c r="W834" s="6"/>
      <c r="X834" s="6"/>
      <c r="Y834" s="6"/>
      <c r="Z834" s="6"/>
      <c r="AA834" s="6"/>
    </row>
    <row r="835" spans="22:27" ht="12.75" x14ac:dyDescent="0.2">
      <c r="V835" s="6"/>
      <c r="W835" s="6"/>
      <c r="X835" s="6"/>
      <c r="Y835" s="6"/>
      <c r="Z835" s="6"/>
      <c r="AA835" s="6"/>
    </row>
    <row r="836" spans="22:27" ht="12.75" x14ac:dyDescent="0.2">
      <c r="V836" s="6"/>
      <c r="W836" s="6"/>
      <c r="X836" s="6"/>
      <c r="Y836" s="6"/>
      <c r="Z836" s="6"/>
      <c r="AA836" s="6"/>
    </row>
    <row r="837" spans="22:27" ht="12.75" x14ac:dyDescent="0.2">
      <c r="V837" s="6"/>
      <c r="W837" s="6"/>
      <c r="X837" s="6"/>
      <c r="Y837" s="6"/>
      <c r="Z837" s="6"/>
      <c r="AA837" s="6"/>
    </row>
    <row r="838" spans="22:27" ht="12.75" x14ac:dyDescent="0.2">
      <c r="V838" s="6"/>
      <c r="W838" s="6"/>
      <c r="X838" s="6"/>
      <c r="Y838" s="6"/>
      <c r="Z838" s="6"/>
      <c r="AA838" s="6"/>
    </row>
    <row r="839" spans="22:27" ht="12.75" x14ac:dyDescent="0.2">
      <c r="V839" s="6"/>
      <c r="W839" s="6"/>
      <c r="X839" s="6"/>
      <c r="Y839" s="6"/>
      <c r="Z839" s="6"/>
      <c r="AA839" s="6"/>
    </row>
    <row r="840" spans="22:27" ht="12.75" x14ac:dyDescent="0.2">
      <c r="V840" s="6"/>
      <c r="W840" s="6"/>
      <c r="X840" s="6"/>
      <c r="Y840" s="6"/>
      <c r="Z840" s="6"/>
      <c r="AA840" s="6"/>
    </row>
    <row r="841" spans="22:27" ht="12.75" x14ac:dyDescent="0.2">
      <c r="V841" s="6"/>
      <c r="W841" s="6"/>
      <c r="X841" s="6"/>
      <c r="Y841" s="6"/>
      <c r="Z841" s="6"/>
      <c r="AA841" s="6"/>
    </row>
    <row r="842" spans="22:27" ht="12.75" x14ac:dyDescent="0.2">
      <c r="V842" s="6"/>
      <c r="W842" s="6"/>
      <c r="X842" s="6"/>
      <c r="Y842" s="6"/>
      <c r="Z842" s="6"/>
      <c r="AA842" s="6"/>
    </row>
    <row r="843" spans="22:27" ht="12.75" x14ac:dyDescent="0.2">
      <c r="V843" s="6"/>
      <c r="W843" s="6"/>
      <c r="X843" s="6"/>
      <c r="Y843" s="6"/>
      <c r="Z843" s="6"/>
      <c r="AA843" s="6"/>
    </row>
    <row r="844" spans="22:27" ht="12.75" x14ac:dyDescent="0.2">
      <c r="V844" s="6"/>
      <c r="W844" s="6"/>
      <c r="X844" s="6"/>
      <c r="Y844" s="6"/>
      <c r="Z844" s="6"/>
      <c r="AA844" s="6"/>
    </row>
    <row r="845" spans="22:27" ht="12.75" x14ac:dyDescent="0.2">
      <c r="V845" s="6"/>
      <c r="W845" s="6"/>
      <c r="X845" s="6"/>
      <c r="Y845" s="6"/>
      <c r="Z845" s="6"/>
      <c r="AA845" s="6"/>
    </row>
    <row r="846" spans="22:27" ht="12.75" x14ac:dyDescent="0.2">
      <c r="V846" s="6"/>
      <c r="W846" s="6"/>
      <c r="X846" s="6"/>
      <c r="Y846" s="6"/>
      <c r="Z846" s="6"/>
      <c r="AA846" s="6"/>
    </row>
    <row r="847" spans="22:27" ht="12.75" x14ac:dyDescent="0.2">
      <c r="V847" s="6"/>
      <c r="W847" s="6"/>
      <c r="X847" s="6"/>
      <c r="Y847" s="6"/>
      <c r="Z847" s="6"/>
      <c r="AA847" s="6"/>
    </row>
    <row r="848" spans="22:27" ht="12.75" x14ac:dyDescent="0.2">
      <c r="V848" s="6"/>
      <c r="W848" s="6"/>
      <c r="X848" s="6"/>
      <c r="Y848" s="6"/>
      <c r="Z848" s="6"/>
      <c r="AA848" s="6"/>
    </row>
    <row r="849" spans="22:27" ht="12.75" x14ac:dyDescent="0.2">
      <c r="V849" s="6"/>
      <c r="W849" s="6"/>
      <c r="X849" s="6"/>
      <c r="Y849" s="6"/>
      <c r="Z849" s="6"/>
      <c r="AA849" s="6"/>
    </row>
    <row r="850" spans="22:27" ht="12.75" x14ac:dyDescent="0.2">
      <c r="V850" s="6"/>
      <c r="W850" s="6"/>
      <c r="X850" s="6"/>
      <c r="Y850" s="6"/>
      <c r="Z850" s="6"/>
      <c r="AA850" s="6"/>
    </row>
    <row r="851" spans="22:27" ht="12.75" x14ac:dyDescent="0.2">
      <c r="V851" s="6"/>
      <c r="W851" s="6"/>
      <c r="X851" s="6"/>
      <c r="Y851" s="6"/>
      <c r="Z851" s="6"/>
      <c r="AA851" s="6"/>
    </row>
    <row r="852" spans="22:27" ht="12.75" x14ac:dyDescent="0.2">
      <c r="V852" s="6"/>
      <c r="W852" s="6"/>
      <c r="X852" s="6"/>
      <c r="Y852" s="6"/>
      <c r="Z852" s="6"/>
      <c r="AA852" s="6"/>
    </row>
    <row r="853" spans="22:27" ht="12.75" x14ac:dyDescent="0.2">
      <c r="V853" s="6"/>
      <c r="W853" s="6"/>
      <c r="X853" s="6"/>
      <c r="Y853" s="6"/>
      <c r="Z853" s="6"/>
      <c r="AA853" s="6"/>
    </row>
    <row r="854" spans="22:27" ht="12.75" x14ac:dyDescent="0.2">
      <c r="V854" s="6"/>
      <c r="W854" s="6"/>
      <c r="X854" s="6"/>
      <c r="Y854" s="6"/>
      <c r="Z854" s="6"/>
      <c r="AA854" s="6"/>
    </row>
    <row r="855" spans="22:27" ht="12.75" x14ac:dyDescent="0.2">
      <c r="V855" s="6"/>
      <c r="W855" s="6"/>
      <c r="X855" s="6"/>
      <c r="Y855" s="6"/>
      <c r="Z855" s="6"/>
      <c r="AA855" s="6"/>
    </row>
    <row r="856" spans="22:27" ht="12.75" x14ac:dyDescent="0.2">
      <c r="V856" s="6"/>
      <c r="W856" s="6"/>
      <c r="X856" s="6"/>
      <c r="Y856" s="6"/>
      <c r="Z856" s="6"/>
      <c r="AA856" s="6"/>
    </row>
    <row r="857" spans="22:27" ht="12.75" x14ac:dyDescent="0.2">
      <c r="V857" s="6"/>
      <c r="W857" s="6"/>
      <c r="X857" s="6"/>
      <c r="Y857" s="6"/>
      <c r="Z857" s="6"/>
      <c r="AA857" s="6"/>
    </row>
    <row r="858" spans="22:27" ht="12.75" x14ac:dyDescent="0.2">
      <c r="V858" s="6"/>
      <c r="W858" s="6"/>
      <c r="X858" s="6"/>
      <c r="Y858" s="6"/>
      <c r="Z858" s="6"/>
      <c r="AA858" s="6"/>
    </row>
    <row r="859" spans="22:27" ht="12.75" x14ac:dyDescent="0.2">
      <c r="V859" s="6"/>
      <c r="W859" s="6"/>
      <c r="X859" s="6"/>
      <c r="Y859" s="6"/>
      <c r="Z859" s="6"/>
      <c r="AA859" s="6"/>
    </row>
    <row r="860" spans="22:27" ht="12.75" x14ac:dyDescent="0.2">
      <c r="V860" s="6"/>
      <c r="W860" s="6"/>
      <c r="X860" s="6"/>
      <c r="Y860" s="6"/>
      <c r="Z860" s="6"/>
      <c r="AA860" s="6"/>
    </row>
    <row r="861" spans="22:27" ht="12.75" x14ac:dyDescent="0.2">
      <c r="V861" s="6"/>
      <c r="W861" s="6"/>
      <c r="X861" s="6"/>
      <c r="Y861" s="6"/>
      <c r="Z861" s="6"/>
      <c r="AA861" s="6"/>
    </row>
    <row r="862" spans="22:27" ht="12.75" x14ac:dyDescent="0.2">
      <c r="V862" s="6"/>
      <c r="W862" s="6"/>
      <c r="X862" s="6"/>
      <c r="Y862" s="6"/>
      <c r="Z862" s="6"/>
      <c r="AA862" s="6"/>
    </row>
    <row r="863" spans="22:27" ht="12.75" x14ac:dyDescent="0.2">
      <c r="V863" s="6"/>
      <c r="W863" s="6"/>
      <c r="X863" s="6"/>
      <c r="Y863" s="6"/>
      <c r="Z863" s="6"/>
      <c r="AA863" s="6"/>
    </row>
    <row r="864" spans="22:27" ht="12.75" x14ac:dyDescent="0.2">
      <c r="V864" s="6"/>
      <c r="W864" s="6"/>
      <c r="X864" s="6"/>
      <c r="Y864" s="6"/>
      <c r="Z864" s="6"/>
      <c r="AA864" s="6"/>
    </row>
    <row r="865" spans="22:27" ht="12.75" x14ac:dyDescent="0.2">
      <c r="V865" s="6"/>
      <c r="W865" s="6"/>
      <c r="X865" s="6"/>
      <c r="Y865" s="6"/>
      <c r="Z865" s="6"/>
      <c r="AA865" s="6"/>
    </row>
    <row r="866" spans="22:27" ht="12.75" x14ac:dyDescent="0.2">
      <c r="V866" s="6"/>
      <c r="W866" s="6"/>
      <c r="X866" s="6"/>
      <c r="Y866" s="6"/>
      <c r="Z866" s="6"/>
      <c r="AA866" s="6"/>
    </row>
    <row r="867" spans="22:27" ht="12.75" x14ac:dyDescent="0.2">
      <c r="V867" s="6"/>
      <c r="W867" s="6"/>
      <c r="X867" s="6"/>
      <c r="Y867" s="6"/>
      <c r="Z867" s="6"/>
      <c r="AA867" s="6"/>
    </row>
    <row r="868" spans="22:27" ht="12.75" x14ac:dyDescent="0.2">
      <c r="V868" s="6"/>
      <c r="W868" s="6"/>
      <c r="X868" s="6"/>
      <c r="Y868" s="6"/>
      <c r="Z868" s="6"/>
      <c r="AA868" s="6"/>
    </row>
    <row r="869" spans="22:27" ht="12.75" x14ac:dyDescent="0.2">
      <c r="V869" s="6"/>
      <c r="W869" s="6"/>
      <c r="X869" s="6"/>
      <c r="Y869" s="6"/>
      <c r="Z869" s="6"/>
      <c r="AA869" s="6"/>
    </row>
    <row r="870" spans="22:27" ht="12.75" x14ac:dyDescent="0.2">
      <c r="V870" s="6"/>
      <c r="W870" s="6"/>
      <c r="X870" s="6"/>
      <c r="Y870" s="6"/>
      <c r="Z870" s="6"/>
      <c r="AA870" s="6"/>
    </row>
    <row r="871" spans="22:27" ht="12.75" x14ac:dyDescent="0.2">
      <c r="V871" s="6"/>
      <c r="W871" s="6"/>
      <c r="X871" s="6"/>
      <c r="Y871" s="6"/>
      <c r="Z871" s="6"/>
      <c r="AA871" s="6"/>
    </row>
    <row r="872" spans="22:27" ht="12.75" x14ac:dyDescent="0.2">
      <c r="V872" s="6"/>
      <c r="W872" s="6"/>
      <c r="X872" s="6"/>
      <c r="Y872" s="6"/>
      <c r="Z872" s="6"/>
      <c r="AA872" s="6"/>
    </row>
    <row r="873" spans="22:27" ht="12.75" x14ac:dyDescent="0.2">
      <c r="V873" s="6"/>
      <c r="W873" s="6"/>
      <c r="X873" s="6"/>
      <c r="Y873" s="6"/>
      <c r="Z873" s="6"/>
      <c r="AA873" s="6"/>
    </row>
    <row r="874" spans="22:27" ht="12.75" x14ac:dyDescent="0.2">
      <c r="V874" s="6"/>
      <c r="W874" s="6"/>
      <c r="X874" s="6"/>
      <c r="Y874" s="6"/>
      <c r="Z874" s="6"/>
      <c r="AA874" s="6"/>
    </row>
    <row r="875" spans="22:27" ht="12.75" x14ac:dyDescent="0.2">
      <c r="V875" s="6"/>
      <c r="W875" s="6"/>
      <c r="X875" s="6"/>
      <c r="Y875" s="6"/>
      <c r="Z875" s="6"/>
      <c r="AA875" s="6"/>
    </row>
    <row r="876" spans="22:27" ht="12.75" x14ac:dyDescent="0.2">
      <c r="V876" s="6"/>
      <c r="W876" s="6"/>
      <c r="X876" s="6"/>
      <c r="Y876" s="6"/>
      <c r="Z876" s="6"/>
      <c r="AA876" s="6"/>
    </row>
    <row r="877" spans="22:27" ht="12.75" x14ac:dyDescent="0.2">
      <c r="V877" s="6"/>
      <c r="W877" s="6"/>
      <c r="X877" s="6"/>
      <c r="Y877" s="6"/>
      <c r="Z877" s="6"/>
      <c r="AA877" s="6"/>
    </row>
    <row r="878" spans="22:27" ht="12.75" x14ac:dyDescent="0.2">
      <c r="V878" s="6"/>
      <c r="W878" s="6"/>
      <c r="X878" s="6"/>
      <c r="Y878" s="6"/>
      <c r="Z878" s="6"/>
      <c r="AA878" s="6"/>
    </row>
    <row r="879" spans="22:27" ht="12.75" x14ac:dyDescent="0.2">
      <c r="V879" s="6"/>
      <c r="W879" s="6"/>
      <c r="X879" s="6"/>
      <c r="Y879" s="6"/>
      <c r="Z879" s="6"/>
      <c r="AA879" s="6"/>
    </row>
    <row r="880" spans="22:27" ht="12.75" x14ac:dyDescent="0.2">
      <c r="V880" s="6"/>
      <c r="W880" s="6"/>
      <c r="X880" s="6"/>
      <c r="Y880" s="6"/>
      <c r="Z880" s="6"/>
      <c r="AA880" s="6"/>
    </row>
    <row r="881" spans="22:27" ht="12.75" x14ac:dyDescent="0.2">
      <c r="V881" s="6"/>
      <c r="W881" s="6"/>
      <c r="X881" s="6"/>
      <c r="Y881" s="6"/>
      <c r="Z881" s="6"/>
      <c r="AA881" s="6"/>
    </row>
    <row r="882" spans="22:27" ht="12.75" x14ac:dyDescent="0.2">
      <c r="V882" s="6"/>
      <c r="W882" s="6"/>
      <c r="X882" s="6"/>
      <c r="Y882" s="6"/>
      <c r="Z882" s="6"/>
      <c r="AA882" s="6"/>
    </row>
    <row r="883" spans="22:27" ht="12.75" x14ac:dyDescent="0.2">
      <c r="V883" s="6"/>
      <c r="W883" s="6"/>
      <c r="X883" s="6"/>
      <c r="Y883" s="6"/>
      <c r="Z883" s="6"/>
      <c r="AA883" s="6"/>
    </row>
    <row r="884" spans="22:27" ht="12.75" x14ac:dyDescent="0.2">
      <c r="V884" s="6"/>
      <c r="W884" s="6"/>
      <c r="X884" s="6"/>
      <c r="Y884" s="6"/>
      <c r="Z884" s="6"/>
      <c r="AA884" s="6"/>
    </row>
    <row r="885" spans="22:27" ht="12.75" x14ac:dyDescent="0.2">
      <c r="V885" s="6"/>
      <c r="W885" s="6"/>
      <c r="X885" s="6"/>
      <c r="Y885" s="6"/>
      <c r="Z885" s="6"/>
      <c r="AA885" s="6"/>
    </row>
    <row r="886" spans="22:27" ht="12.75" x14ac:dyDescent="0.2">
      <c r="V886" s="6"/>
      <c r="W886" s="6"/>
      <c r="X886" s="6"/>
      <c r="Y886" s="6"/>
      <c r="Z886" s="6"/>
      <c r="AA886" s="6"/>
    </row>
    <row r="887" spans="22:27" ht="12.75" x14ac:dyDescent="0.2">
      <c r="V887" s="6"/>
      <c r="W887" s="6"/>
      <c r="X887" s="6"/>
      <c r="Y887" s="6"/>
      <c r="Z887" s="6"/>
      <c r="AA887" s="6"/>
    </row>
    <row r="888" spans="22:27" ht="12.75" x14ac:dyDescent="0.2">
      <c r="V888" s="6"/>
      <c r="W888" s="6"/>
      <c r="X888" s="6"/>
      <c r="Y888" s="6"/>
      <c r="Z888" s="6"/>
      <c r="AA888" s="6"/>
    </row>
    <row r="889" spans="22:27" ht="12.75" x14ac:dyDescent="0.2">
      <c r="V889" s="6"/>
      <c r="W889" s="6"/>
      <c r="X889" s="6"/>
      <c r="Y889" s="6"/>
      <c r="Z889" s="6"/>
      <c r="AA889" s="6"/>
    </row>
    <row r="890" spans="22:27" ht="12.75" x14ac:dyDescent="0.2">
      <c r="V890" s="6"/>
      <c r="W890" s="6"/>
      <c r="X890" s="6"/>
      <c r="Y890" s="6"/>
      <c r="Z890" s="6"/>
      <c r="AA890" s="6"/>
    </row>
    <row r="891" spans="22:27" ht="12.75" x14ac:dyDescent="0.2">
      <c r="V891" s="6"/>
      <c r="W891" s="6"/>
      <c r="X891" s="6"/>
      <c r="Y891" s="6"/>
      <c r="Z891" s="6"/>
      <c r="AA891" s="6"/>
    </row>
    <row r="892" spans="22:27" ht="12.75" x14ac:dyDescent="0.2">
      <c r="V892" s="6"/>
      <c r="W892" s="6"/>
      <c r="X892" s="6"/>
      <c r="Y892" s="6"/>
      <c r="Z892" s="6"/>
      <c r="AA892" s="6"/>
    </row>
    <row r="893" spans="22:27" ht="12.75" x14ac:dyDescent="0.2">
      <c r="V893" s="6"/>
      <c r="W893" s="6"/>
      <c r="X893" s="6"/>
      <c r="Y893" s="6"/>
      <c r="Z893" s="6"/>
      <c r="AA893" s="6"/>
    </row>
    <row r="894" spans="22:27" ht="12.75" x14ac:dyDescent="0.2">
      <c r="V894" s="6"/>
      <c r="W894" s="6"/>
      <c r="X894" s="6"/>
      <c r="Y894" s="6"/>
      <c r="Z894" s="6"/>
      <c r="AA894" s="6"/>
    </row>
    <row r="895" spans="22:27" ht="12.75" x14ac:dyDescent="0.2">
      <c r="V895" s="6"/>
      <c r="W895" s="6"/>
      <c r="X895" s="6"/>
      <c r="Y895" s="6"/>
      <c r="Z895" s="6"/>
      <c r="AA895" s="6"/>
    </row>
    <row r="896" spans="22:27" ht="12.75" x14ac:dyDescent="0.2">
      <c r="V896" s="6"/>
      <c r="W896" s="6"/>
      <c r="X896" s="6"/>
      <c r="Y896" s="6"/>
      <c r="Z896" s="6"/>
      <c r="AA896" s="6"/>
    </row>
    <row r="897" spans="22:27" ht="12.75" x14ac:dyDescent="0.2">
      <c r="V897" s="6"/>
      <c r="W897" s="6"/>
      <c r="X897" s="6"/>
      <c r="Y897" s="6"/>
      <c r="Z897" s="6"/>
      <c r="AA897" s="6"/>
    </row>
    <row r="898" spans="22:27" ht="12.75" x14ac:dyDescent="0.2">
      <c r="V898" s="6"/>
      <c r="W898" s="6"/>
      <c r="X898" s="6"/>
      <c r="Y898" s="6"/>
      <c r="Z898" s="6"/>
      <c r="AA898" s="6"/>
    </row>
    <row r="899" spans="22:27" ht="12.75" x14ac:dyDescent="0.2">
      <c r="V899" s="6"/>
      <c r="W899" s="6"/>
      <c r="X899" s="6"/>
      <c r="Y899" s="6"/>
      <c r="Z899" s="6"/>
      <c r="AA899" s="6"/>
    </row>
    <row r="900" spans="22:27" ht="12.75" x14ac:dyDescent="0.2">
      <c r="V900" s="6"/>
      <c r="W900" s="6"/>
      <c r="X900" s="6"/>
      <c r="Y900" s="6"/>
      <c r="Z900" s="6"/>
      <c r="AA900" s="6"/>
    </row>
    <row r="901" spans="22:27" ht="12.75" x14ac:dyDescent="0.2">
      <c r="V901" s="6"/>
      <c r="W901" s="6"/>
      <c r="X901" s="6"/>
      <c r="Y901" s="6"/>
      <c r="Z901" s="6"/>
      <c r="AA901" s="6"/>
    </row>
    <row r="902" spans="22:27" ht="12.75" x14ac:dyDescent="0.2">
      <c r="V902" s="6"/>
      <c r="W902" s="6"/>
      <c r="X902" s="6"/>
      <c r="Y902" s="6"/>
      <c r="Z902" s="6"/>
      <c r="AA902" s="6"/>
    </row>
    <row r="903" spans="22:27" ht="12.75" x14ac:dyDescent="0.2">
      <c r="V903" s="6"/>
      <c r="W903" s="6"/>
      <c r="X903" s="6"/>
      <c r="Y903" s="6"/>
      <c r="Z903" s="6"/>
      <c r="AA903" s="6"/>
    </row>
    <row r="904" spans="22:27" ht="12.75" x14ac:dyDescent="0.2">
      <c r="V904" s="6"/>
      <c r="W904" s="6"/>
      <c r="X904" s="6"/>
      <c r="Y904" s="6"/>
      <c r="Z904" s="6"/>
      <c r="AA904" s="6"/>
    </row>
    <row r="905" spans="22:27" ht="12.75" x14ac:dyDescent="0.2">
      <c r="V905" s="6"/>
      <c r="W905" s="6"/>
      <c r="X905" s="6"/>
      <c r="Y905" s="6"/>
      <c r="Z905" s="6"/>
      <c r="AA905" s="6"/>
    </row>
    <row r="906" spans="22:27" ht="12.75" x14ac:dyDescent="0.2">
      <c r="V906" s="6"/>
      <c r="W906" s="6"/>
      <c r="X906" s="6"/>
      <c r="Y906" s="6"/>
      <c r="Z906" s="6"/>
      <c r="AA906" s="6"/>
    </row>
    <row r="907" spans="22:27" ht="12.75" x14ac:dyDescent="0.2">
      <c r="V907" s="6"/>
      <c r="W907" s="6"/>
      <c r="X907" s="6"/>
      <c r="Y907" s="6"/>
      <c r="Z907" s="6"/>
      <c r="AA907" s="6"/>
    </row>
    <row r="908" spans="22:27" ht="12.75" x14ac:dyDescent="0.2">
      <c r="V908" s="6"/>
      <c r="W908" s="6"/>
      <c r="X908" s="6"/>
      <c r="Y908" s="6"/>
      <c r="Z908" s="6"/>
      <c r="AA908" s="6"/>
    </row>
    <row r="909" spans="22:27" ht="12.75" x14ac:dyDescent="0.2">
      <c r="V909" s="6"/>
      <c r="W909" s="6"/>
      <c r="X909" s="6"/>
      <c r="Y909" s="6"/>
      <c r="Z909" s="6"/>
      <c r="AA909" s="6"/>
    </row>
    <row r="910" spans="22:27" ht="12.75" x14ac:dyDescent="0.2">
      <c r="V910" s="6"/>
      <c r="W910" s="6"/>
      <c r="X910" s="6"/>
      <c r="Y910" s="6"/>
      <c r="Z910" s="6"/>
      <c r="AA910" s="6"/>
    </row>
    <row r="911" spans="22:27" ht="12.75" x14ac:dyDescent="0.2">
      <c r="V911" s="6"/>
      <c r="W911" s="6"/>
      <c r="X911" s="6"/>
      <c r="Y911" s="6"/>
      <c r="Z911" s="6"/>
      <c r="AA911" s="6"/>
    </row>
    <row r="912" spans="22:27" ht="12.75" x14ac:dyDescent="0.2">
      <c r="V912" s="6"/>
      <c r="W912" s="6"/>
      <c r="X912" s="6"/>
      <c r="Y912" s="6"/>
      <c r="Z912" s="6"/>
      <c r="AA912" s="6"/>
    </row>
    <row r="913" spans="22:27" ht="12.75" x14ac:dyDescent="0.2">
      <c r="V913" s="6"/>
      <c r="W913" s="6"/>
      <c r="X913" s="6"/>
      <c r="Y913" s="6"/>
      <c r="Z913" s="6"/>
      <c r="AA913" s="6"/>
    </row>
    <row r="914" spans="22:27" ht="12.75" x14ac:dyDescent="0.2">
      <c r="V914" s="6"/>
      <c r="W914" s="6"/>
      <c r="X914" s="6"/>
      <c r="Y914" s="6"/>
      <c r="Z914" s="6"/>
      <c r="AA914" s="6"/>
    </row>
    <row r="915" spans="22:27" ht="12.75" x14ac:dyDescent="0.2">
      <c r="V915" s="6"/>
      <c r="W915" s="6"/>
      <c r="X915" s="6"/>
      <c r="Y915" s="6"/>
      <c r="Z915" s="6"/>
      <c r="AA915" s="6"/>
    </row>
    <row r="916" spans="22:27" ht="12.75" x14ac:dyDescent="0.2">
      <c r="V916" s="6"/>
      <c r="W916" s="6"/>
      <c r="X916" s="6"/>
      <c r="Y916" s="6"/>
      <c r="Z916" s="6"/>
      <c r="AA916" s="6"/>
    </row>
    <row r="917" spans="22:27" ht="12.75" x14ac:dyDescent="0.2">
      <c r="V917" s="6"/>
      <c r="W917" s="6"/>
      <c r="X917" s="6"/>
      <c r="Y917" s="6"/>
      <c r="Z917" s="6"/>
      <c r="AA917" s="6"/>
    </row>
    <row r="918" spans="22:27" ht="12.75" x14ac:dyDescent="0.2">
      <c r="V918" s="6"/>
      <c r="W918" s="6"/>
      <c r="X918" s="6"/>
      <c r="Y918" s="6"/>
      <c r="Z918" s="6"/>
      <c r="AA918" s="6"/>
    </row>
    <row r="919" spans="22:27" ht="12.75" x14ac:dyDescent="0.2">
      <c r="V919" s="6"/>
      <c r="W919" s="6"/>
      <c r="X919" s="6"/>
      <c r="Y919" s="6"/>
      <c r="Z919" s="6"/>
      <c r="AA919" s="6"/>
    </row>
    <row r="920" spans="22:27" ht="12.75" x14ac:dyDescent="0.2">
      <c r="V920" s="6"/>
      <c r="W920" s="6"/>
      <c r="X920" s="6"/>
      <c r="Y920" s="6"/>
      <c r="Z920" s="6"/>
      <c r="AA920" s="6"/>
    </row>
    <row r="921" spans="22:27" ht="12.75" x14ac:dyDescent="0.2">
      <c r="V921" s="6"/>
      <c r="W921" s="6"/>
      <c r="X921" s="6"/>
      <c r="Y921" s="6"/>
      <c r="Z921" s="6"/>
      <c r="AA921" s="6"/>
    </row>
    <row r="922" spans="22:27" ht="12.75" x14ac:dyDescent="0.2">
      <c r="V922" s="6"/>
      <c r="W922" s="6"/>
      <c r="X922" s="6"/>
      <c r="Y922" s="6"/>
      <c r="Z922" s="6"/>
      <c r="AA922" s="6"/>
    </row>
    <row r="923" spans="22:27" ht="12.75" x14ac:dyDescent="0.2">
      <c r="V923" s="6"/>
      <c r="W923" s="6"/>
      <c r="X923" s="6"/>
      <c r="Y923" s="6"/>
      <c r="Z923" s="6"/>
      <c r="AA923" s="6"/>
    </row>
    <row r="924" spans="22:27" ht="12.75" x14ac:dyDescent="0.2">
      <c r="V924" s="6"/>
      <c r="W924" s="6"/>
      <c r="X924" s="6"/>
      <c r="Y924" s="6"/>
      <c r="Z924" s="6"/>
      <c r="AA924" s="6"/>
    </row>
    <row r="925" spans="22:27" ht="12.75" x14ac:dyDescent="0.2">
      <c r="V925" s="6"/>
      <c r="W925" s="6"/>
      <c r="X925" s="6"/>
      <c r="Y925" s="6"/>
      <c r="Z925" s="6"/>
      <c r="AA925" s="6"/>
    </row>
    <row r="926" spans="22:27" ht="12.75" x14ac:dyDescent="0.2">
      <c r="V926" s="6"/>
      <c r="W926" s="6"/>
      <c r="X926" s="6"/>
      <c r="Y926" s="6"/>
      <c r="Z926" s="6"/>
      <c r="AA926" s="6"/>
    </row>
    <row r="927" spans="22:27" ht="12.75" x14ac:dyDescent="0.2">
      <c r="V927" s="6"/>
      <c r="W927" s="6"/>
      <c r="X927" s="6"/>
      <c r="Y927" s="6"/>
      <c r="Z927" s="6"/>
      <c r="AA927" s="6"/>
    </row>
    <row r="928" spans="22:27" ht="12.75" x14ac:dyDescent="0.2">
      <c r="V928" s="6"/>
      <c r="W928" s="6"/>
      <c r="X928" s="6"/>
      <c r="Y928" s="6"/>
      <c r="Z928" s="6"/>
      <c r="AA928" s="6"/>
    </row>
    <row r="929" spans="22:27" ht="12.75" x14ac:dyDescent="0.2">
      <c r="V929" s="6"/>
      <c r="W929" s="6"/>
      <c r="X929" s="6"/>
      <c r="Y929" s="6"/>
      <c r="Z929" s="6"/>
      <c r="AA929" s="6"/>
    </row>
    <row r="930" spans="22:27" ht="12.75" x14ac:dyDescent="0.2">
      <c r="V930" s="6"/>
      <c r="W930" s="6"/>
      <c r="X930" s="6"/>
      <c r="Y930" s="6"/>
      <c r="Z930" s="6"/>
      <c r="AA930" s="6"/>
    </row>
    <row r="931" spans="22:27" ht="12.75" x14ac:dyDescent="0.2">
      <c r="V931" s="6"/>
      <c r="W931" s="6"/>
      <c r="X931" s="6"/>
      <c r="Y931" s="6"/>
      <c r="Z931" s="6"/>
      <c r="AA931" s="6"/>
    </row>
    <row r="932" spans="22:27" ht="12.75" x14ac:dyDescent="0.2">
      <c r="V932" s="6"/>
      <c r="W932" s="6"/>
      <c r="X932" s="6"/>
      <c r="Y932" s="6"/>
      <c r="Z932" s="6"/>
      <c r="AA932" s="6"/>
    </row>
    <row r="933" spans="22:27" ht="12.75" x14ac:dyDescent="0.2">
      <c r="V933" s="6"/>
      <c r="W933" s="6"/>
      <c r="X933" s="6"/>
      <c r="Y933" s="6"/>
      <c r="Z933" s="6"/>
      <c r="AA933" s="6"/>
    </row>
    <row r="934" spans="22:27" ht="12.75" x14ac:dyDescent="0.2">
      <c r="V934" s="6"/>
      <c r="W934" s="6"/>
      <c r="X934" s="6"/>
      <c r="Y934" s="6"/>
      <c r="Z934" s="6"/>
      <c r="AA934" s="6"/>
    </row>
    <row r="935" spans="22:27" ht="12.75" x14ac:dyDescent="0.2">
      <c r="V935" s="6"/>
      <c r="W935" s="6"/>
      <c r="X935" s="6"/>
      <c r="Y935" s="6"/>
      <c r="Z935" s="6"/>
      <c r="AA935" s="6"/>
    </row>
    <row r="936" spans="22:27" ht="12.75" x14ac:dyDescent="0.2">
      <c r="V936" s="6"/>
      <c r="W936" s="6"/>
      <c r="X936" s="6"/>
      <c r="Y936" s="6"/>
      <c r="Z936" s="6"/>
      <c r="AA936" s="6"/>
    </row>
    <row r="937" spans="22:27" ht="12.75" x14ac:dyDescent="0.2">
      <c r="V937" s="6"/>
      <c r="W937" s="6"/>
      <c r="X937" s="6"/>
      <c r="Y937" s="6"/>
      <c r="Z937" s="6"/>
      <c r="AA937" s="6"/>
    </row>
    <row r="938" spans="22:27" ht="12.75" x14ac:dyDescent="0.2">
      <c r="V938" s="6"/>
      <c r="W938" s="6"/>
      <c r="X938" s="6"/>
      <c r="Y938" s="6"/>
      <c r="Z938" s="6"/>
      <c r="AA938" s="6"/>
    </row>
    <row r="939" spans="22:27" ht="12.75" x14ac:dyDescent="0.2">
      <c r="V939" s="6"/>
      <c r="W939" s="6"/>
      <c r="X939" s="6"/>
      <c r="Y939" s="6"/>
      <c r="Z939" s="6"/>
      <c r="AA939" s="6"/>
    </row>
    <row r="940" spans="22:27" ht="12.75" x14ac:dyDescent="0.2">
      <c r="V940" s="6"/>
      <c r="W940" s="6"/>
      <c r="X940" s="6"/>
      <c r="Y940" s="6"/>
      <c r="Z940" s="6"/>
      <c r="AA940" s="6"/>
    </row>
    <row r="941" spans="22:27" ht="12.75" x14ac:dyDescent="0.2">
      <c r="V941" s="6"/>
      <c r="W941" s="6"/>
      <c r="X941" s="6"/>
      <c r="Y941" s="6"/>
      <c r="Z941" s="6"/>
      <c r="AA941" s="6"/>
    </row>
    <row r="942" spans="22:27" ht="12.75" x14ac:dyDescent="0.2">
      <c r="V942" s="6"/>
      <c r="W942" s="6"/>
      <c r="X942" s="6"/>
      <c r="Y942" s="6"/>
      <c r="Z942" s="6"/>
      <c r="AA942" s="6"/>
    </row>
    <row r="943" spans="22:27" ht="12.75" x14ac:dyDescent="0.2">
      <c r="V943" s="6"/>
      <c r="W943" s="6"/>
      <c r="X943" s="6"/>
      <c r="Y943" s="6"/>
      <c r="Z943" s="6"/>
      <c r="AA943" s="6"/>
    </row>
    <row r="944" spans="22:27" ht="12.75" x14ac:dyDescent="0.2">
      <c r="V944" s="6"/>
      <c r="W944" s="6"/>
      <c r="X944" s="6"/>
      <c r="Y944" s="6"/>
      <c r="Z944" s="6"/>
      <c r="AA944" s="6"/>
    </row>
    <row r="945" spans="22:27" ht="12.75" x14ac:dyDescent="0.2">
      <c r="V945" s="6"/>
      <c r="W945" s="6"/>
      <c r="X945" s="6"/>
      <c r="Y945" s="6"/>
      <c r="Z945" s="6"/>
      <c r="AA945" s="6"/>
    </row>
    <row r="946" spans="22:27" ht="12.75" x14ac:dyDescent="0.2">
      <c r="V946" s="6"/>
      <c r="W946" s="6"/>
      <c r="X946" s="6"/>
      <c r="Y946" s="6"/>
      <c r="Z946" s="6"/>
      <c r="AA946" s="6"/>
    </row>
    <row r="947" spans="22:27" ht="12.75" x14ac:dyDescent="0.2">
      <c r="V947" s="6"/>
      <c r="W947" s="6"/>
      <c r="X947" s="6"/>
      <c r="Y947" s="6"/>
      <c r="Z947" s="6"/>
      <c r="AA947" s="6"/>
    </row>
    <row r="948" spans="22:27" ht="12.75" x14ac:dyDescent="0.2">
      <c r="V948" s="6"/>
      <c r="W948" s="6"/>
      <c r="X948" s="6"/>
      <c r="Y948" s="6"/>
      <c r="Z948" s="6"/>
      <c r="AA948" s="6"/>
    </row>
    <row r="949" spans="22:27" ht="12.75" x14ac:dyDescent="0.2">
      <c r="V949" s="6"/>
      <c r="W949" s="6"/>
      <c r="X949" s="6"/>
      <c r="Y949" s="6"/>
      <c r="Z949" s="6"/>
      <c r="AA949" s="6"/>
    </row>
    <row r="950" spans="22:27" ht="12.75" x14ac:dyDescent="0.2">
      <c r="V950" s="6"/>
      <c r="W950" s="6"/>
      <c r="X950" s="6"/>
      <c r="Y950" s="6"/>
      <c r="Z950" s="6"/>
      <c r="AA950" s="6"/>
    </row>
    <row r="951" spans="22:27" ht="12.75" x14ac:dyDescent="0.2">
      <c r="V951" s="6"/>
      <c r="W951" s="6"/>
      <c r="X951" s="6"/>
      <c r="Y951" s="6"/>
      <c r="Z951" s="6"/>
      <c r="AA951" s="6"/>
    </row>
    <row r="952" spans="22:27" ht="12.75" x14ac:dyDescent="0.2">
      <c r="V952" s="6"/>
      <c r="W952" s="6"/>
      <c r="X952" s="6"/>
      <c r="Y952" s="6"/>
      <c r="Z952" s="6"/>
      <c r="AA952" s="6"/>
    </row>
    <row r="953" spans="22:27" ht="12.75" x14ac:dyDescent="0.2">
      <c r="V953" s="6"/>
      <c r="W953" s="6"/>
      <c r="X953" s="6"/>
      <c r="Y953" s="6"/>
      <c r="Z953" s="6"/>
      <c r="AA953" s="6"/>
    </row>
    <row r="954" spans="22:27" ht="12.75" x14ac:dyDescent="0.2">
      <c r="V954" s="6"/>
      <c r="W954" s="6"/>
      <c r="X954" s="6"/>
      <c r="Y954" s="6"/>
      <c r="Z954" s="6"/>
      <c r="AA954" s="6"/>
    </row>
    <row r="955" spans="22:27" ht="12.75" x14ac:dyDescent="0.2">
      <c r="V955" s="6"/>
      <c r="W955" s="6"/>
      <c r="X955" s="6"/>
      <c r="Y955" s="6"/>
      <c r="Z955" s="6"/>
      <c r="AA955" s="6"/>
    </row>
    <row r="956" spans="22:27" ht="12.75" x14ac:dyDescent="0.2">
      <c r="V956" s="6"/>
      <c r="W956" s="6"/>
      <c r="X956" s="6"/>
      <c r="Y956" s="6"/>
      <c r="Z956" s="6"/>
      <c r="AA956" s="6"/>
    </row>
    <row r="957" spans="22:27" ht="12.75" x14ac:dyDescent="0.2">
      <c r="V957" s="6"/>
      <c r="W957" s="6"/>
      <c r="X957" s="6"/>
      <c r="Y957" s="6"/>
      <c r="Z957" s="6"/>
      <c r="AA957" s="6"/>
    </row>
    <row r="958" spans="22:27" ht="12.75" x14ac:dyDescent="0.2">
      <c r="V958" s="6"/>
      <c r="W958" s="6"/>
      <c r="X958" s="6"/>
      <c r="Y958" s="6"/>
      <c r="Z958" s="6"/>
      <c r="AA958" s="6"/>
    </row>
    <row r="959" spans="22:27" ht="12.75" x14ac:dyDescent="0.2">
      <c r="V959" s="6"/>
      <c r="W959" s="6"/>
      <c r="X959" s="6"/>
      <c r="Y959" s="6"/>
      <c r="Z959" s="6"/>
      <c r="AA959" s="6"/>
    </row>
    <row r="960" spans="22:27" ht="12.75" x14ac:dyDescent="0.2">
      <c r="V960" s="6"/>
      <c r="W960" s="6"/>
      <c r="X960" s="6"/>
      <c r="Y960" s="6"/>
      <c r="Z960" s="6"/>
      <c r="AA960" s="6"/>
    </row>
    <row r="961" spans="22:27" ht="12.75" x14ac:dyDescent="0.2">
      <c r="V961" s="6"/>
      <c r="W961" s="6"/>
      <c r="X961" s="6"/>
      <c r="Y961" s="6"/>
      <c r="Z961" s="6"/>
      <c r="AA961" s="6"/>
    </row>
    <row r="962" spans="22:27" ht="12.75" x14ac:dyDescent="0.2">
      <c r="V962" s="6"/>
      <c r="W962" s="6"/>
      <c r="X962" s="6"/>
      <c r="Y962" s="6"/>
      <c r="Z962" s="6"/>
      <c r="AA962" s="6"/>
    </row>
    <row r="963" spans="22:27" ht="12.75" x14ac:dyDescent="0.2">
      <c r="V963" s="6"/>
      <c r="W963" s="6"/>
      <c r="X963" s="6"/>
      <c r="Y963" s="6"/>
      <c r="Z963" s="6"/>
      <c r="AA963" s="6"/>
    </row>
    <row r="964" spans="22:27" ht="12.75" x14ac:dyDescent="0.2">
      <c r="V964" s="6"/>
      <c r="W964" s="6"/>
      <c r="X964" s="6"/>
      <c r="Y964" s="6"/>
      <c r="Z964" s="6"/>
      <c r="AA964" s="6"/>
    </row>
    <row r="965" spans="22:27" ht="12.75" x14ac:dyDescent="0.2">
      <c r="V965" s="6"/>
      <c r="W965" s="6"/>
      <c r="X965" s="6"/>
      <c r="Y965" s="6"/>
      <c r="Z965" s="6"/>
      <c r="AA965" s="6"/>
    </row>
    <row r="966" spans="22:27" ht="12.75" x14ac:dyDescent="0.2">
      <c r="V966" s="6"/>
      <c r="W966" s="6"/>
      <c r="X966" s="6"/>
      <c r="Y966" s="6"/>
      <c r="Z966" s="6"/>
      <c r="AA966" s="6"/>
    </row>
    <row r="967" spans="22:27" ht="12.75" x14ac:dyDescent="0.2">
      <c r="V967" s="6"/>
      <c r="W967" s="6"/>
      <c r="X967" s="6"/>
      <c r="Y967" s="6"/>
      <c r="Z967" s="6"/>
      <c r="AA967" s="6"/>
    </row>
    <row r="968" spans="22:27" ht="12.75" x14ac:dyDescent="0.2">
      <c r="V968" s="6"/>
      <c r="W968" s="6"/>
      <c r="X968" s="6"/>
      <c r="Y968" s="6"/>
      <c r="Z968" s="6"/>
      <c r="AA968" s="6"/>
    </row>
    <row r="969" spans="22:27" ht="12.75" x14ac:dyDescent="0.2">
      <c r="V969" s="6"/>
      <c r="W969" s="6"/>
      <c r="X969" s="6"/>
      <c r="Y969" s="6"/>
      <c r="Z969" s="6"/>
      <c r="AA969" s="6"/>
    </row>
    <row r="970" spans="22:27" ht="12.75" x14ac:dyDescent="0.2">
      <c r="V970" s="6"/>
      <c r="W970" s="6"/>
      <c r="X970" s="6"/>
      <c r="Y970" s="6"/>
      <c r="Z970" s="6"/>
      <c r="AA970" s="6"/>
    </row>
    <row r="971" spans="22:27" ht="12.75" x14ac:dyDescent="0.2">
      <c r="V971" s="6"/>
      <c r="W971" s="6"/>
      <c r="X971" s="6"/>
      <c r="Y971" s="6"/>
      <c r="Z971" s="6"/>
      <c r="AA971" s="6"/>
    </row>
    <row r="972" spans="22:27" ht="12.75" x14ac:dyDescent="0.2">
      <c r="V972" s="6"/>
      <c r="W972" s="6"/>
      <c r="X972" s="6"/>
      <c r="Y972" s="6"/>
      <c r="Z972" s="6"/>
      <c r="AA972" s="6"/>
    </row>
    <row r="973" spans="22:27" ht="12.75" x14ac:dyDescent="0.2">
      <c r="V973" s="6"/>
      <c r="W973" s="6"/>
      <c r="X973" s="6"/>
      <c r="Y973" s="6"/>
      <c r="Z973" s="6"/>
      <c r="AA973" s="6"/>
    </row>
    <row r="974" spans="22:27" ht="12.75" x14ac:dyDescent="0.2">
      <c r="V974" s="6"/>
      <c r="W974" s="6"/>
      <c r="X974" s="6"/>
      <c r="Y974" s="6"/>
      <c r="Z974" s="6"/>
      <c r="AA974" s="6"/>
    </row>
    <row r="975" spans="22:27" ht="12.75" x14ac:dyDescent="0.2">
      <c r="V975" s="6"/>
      <c r="W975" s="6"/>
      <c r="X975" s="6"/>
      <c r="Y975" s="6"/>
      <c r="Z975" s="6"/>
      <c r="AA975" s="6"/>
    </row>
    <row r="976" spans="22:27" ht="12.75" x14ac:dyDescent="0.2">
      <c r="V976" s="6"/>
      <c r="W976" s="6"/>
      <c r="X976" s="6"/>
      <c r="Y976" s="6"/>
      <c r="Z976" s="6"/>
      <c r="AA976" s="6"/>
    </row>
    <row r="977" spans="22:27" ht="12.75" x14ac:dyDescent="0.2">
      <c r="V977" s="6"/>
      <c r="W977" s="6"/>
      <c r="X977" s="6"/>
      <c r="Y977" s="6"/>
      <c r="Z977" s="6"/>
      <c r="AA977" s="6"/>
    </row>
    <row r="978" spans="22:27" ht="12.75" x14ac:dyDescent="0.2">
      <c r="V978" s="6"/>
      <c r="W978" s="6"/>
      <c r="X978" s="6"/>
      <c r="Y978" s="6"/>
      <c r="Z978" s="6"/>
      <c r="AA978" s="6"/>
    </row>
    <row r="979" spans="22:27" ht="12.75" x14ac:dyDescent="0.2">
      <c r="V979" s="6"/>
      <c r="W979" s="6"/>
      <c r="X979" s="6"/>
      <c r="Y979" s="6"/>
      <c r="Z979" s="6"/>
      <c r="AA979" s="6"/>
    </row>
    <row r="980" spans="22:27" ht="12.75" x14ac:dyDescent="0.2">
      <c r="V980" s="6"/>
      <c r="W980" s="6"/>
      <c r="X980" s="6"/>
      <c r="Y980" s="6"/>
      <c r="Z980" s="6"/>
      <c r="AA980" s="6"/>
    </row>
    <row r="981" spans="22:27" ht="12.75" x14ac:dyDescent="0.2">
      <c r="V981" s="6"/>
      <c r="W981" s="6"/>
      <c r="X981" s="6"/>
      <c r="Y981" s="6"/>
      <c r="Z981" s="6"/>
      <c r="AA981" s="6"/>
    </row>
    <row r="982" spans="22:27" ht="12.75" x14ac:dyDescent="0.2">
      <c r="V982" s="6"/>
      <c r="W982" s="6"/>
      <c r="X982" s="6"/>
      <c r="Y982" s="6"/>
      <c r="Z982" s="6"/>
      <c r="AA982" s="6"/>
    </row>
    <row r="983" spans="22:27" ht="12.75" x14ac:dyDescent="0.2">
      <c r="V983" s="6"/>
      <c r="W983" s="6"/>
      <c r="X983" s="6"/>
      <c r="Y983" s="6"/>
      <c r="Z983" s="6"/>
      <c r="AA983" s="6"/>
    </row>
    <row r="984" spans="22:27" ht="12.75" x14ac:dyDescent="0.2">
      <c r="V984" s="6"/>
      <c r="W984" s="6"/>
      <c r="X984" s="6"/>
      <c r="Y984" s="6"/>
      <c r="Z984" s="6"/>
      <c r="AA984" s="6"/>
    </row>
    <row r="985" spans="22:27" ht="12.75" x14ac:dyDescent="0.2">
      <c r="V985" s="6"/>
      <c r="W985" s="6"/>
      <c r="X985" s="6"/>
      <c r="Y985" s="6"/>
      <c r="Z985" s="6"/>
      <c r="AA985" s="6"/>
    </row>
    <row r="986" spans="22:27" ht="12.75" x14ac:dyDescent="0.2">
      <c r="V986" s="6"/>
      <c r="W986" s="6"/>
      <c r="X986" s="6"/>
      <c r="Y986" s="6"/>
      <c r="Z986" s="6"/>
      <c r="AA986" s="6"/>
    </row>
    <row r="987" spans="22:27" ht="12.75" x14ac:dyDescent="0.2">
      <c r="V987" s="6"/>
      <c r="W987" s="6"/>
      <c r="X987" s="6"/>
      <c r="Y987" s="6"/>
      <c r="Z987" s="6"/>
      <c r="AA987" s="6"/>
    </row>
    <row r="988" spans="22:27" ht="12.75" x14ac:dyDescent="0.2">
      <c r="V988" s="6"/>
      <c r="W988" s="6"/>
      <c r="X988" s="6"/>
      <c r="Y988" s="6"/>
      <c r="Z988" s="6"/>
      <c r="AA988" s="6"/>
    </row>
    <row r="989" spans="22:27" ht="12.75" x14ac:dyDescent="0.2">
      <c r="V989" s="6"/>
      <c r="W989" s="6"/>
      <c r="X989" s="6"/>
      <c r="Y989" s="6"/>
      <c r="Z989" s="6"/>
      <c r="AA989" s="6"/>
    </row>
    <row r="990" spans="22:27" ht="12.75" x14ac:dyDescent="0.2">
      <c r="V990" s="6"/>
      <c r="W990" s="6"/>
      <c r="X990" s="6"/>
      <c r="Y990" s="6"/>
      <c r="Z990" s="6"/>
      <c r="AA990" s="6"/>
    </row>
    <row r="991" spans="22:27" ht="12.75" x14ac:dyDescent="0.2">
      <c r="V991" s="6"/>
      <c r="W991" s="6"/>
      <c r="X991" s="6"/>
      <c r="Y991" s="6"/>
      <c r="Z991" s="6"/>
      <c r="AA991" s="6"/>
    </row>
    <row r="992" spans="22:27" ht="12.75" x14ac:dyDescent="0.2">
      <c r="V992" s="6"/>
      <c r="W992" s="6"/>
      <c r="X992" s="6"/>
      <c r="Y992" s="6"/>
      <c r="Z992" s="6"/>
      <c r="AA992" s="6"/>
    </row>
    <row r="993" spans="22:27" ht="12.75" x14ac:dyDescent="0.2">
      <c r="V993" s="6"/>
      <c r="W993" s="6"/>
      <c r="X993" s="6"/>
      <c r="Y993" s="6"/>
      <c r="Z993" s="6"/>
      <c r="AA993" s="6"/>
    </row>
    <row r="994" spans="22:27" ht="12.75" x14ac:dyDescent="0.2">
      <c r="V994" s="6"/>
      <c r="W994" s="6"/>
      <c r="X994" s="6"/>
      <c r="Y994" s="6"/>
      <c r="Z994" s="6"/>
      <c r="AA994" s="6"/>
    </row>
    <row r="995" spans="22:27" ht="12.75" x14ac:dyDescent="0.2">
      <c r="V995" s="6"/>
      <c r="W995" s="6"/>
      <c r="X995" s="6"/>
      <c r="Y995" s="6"/>
      <c r="Z995" s="6"/>
      <c r="AA995" s="6"/>
    </row>
    <row r="996" spans="22:27" ht="12.75" x14ac:dyDescent="0.2">
      <c r="V996" s="6"/>
      <c r="W996" s="6"/>
      <c r="X996" s="6"/>
      <c r="Y996" s="6"/>
      <c r="Z996" s="6"/>
      <c r="AA996" s="6"/>
    </row>
    <row r="997" spans="22:27" ht="12.75" x14ac:dyDescent="0.2">
      <c r="V997" s="6"/>
      <c r="W997" s="6"/>
      <c r="X997" s="6"/>
      <c r="Y997" s="6"/>
      <c r="Z997" s="6"/>
      <c r="AA997" s="6"/>
    </row>
    <row r="998" spans="22:27" ht="12.75" x14ac:dyDescent="0.2">
      <c r="V998" s="6"/>
      <c r="W998" s="6"/>
      <c r="X998" s="6"/>
      <c r="Y998" s="6"/>
      <c r="Z998" s="6"/>
      <c r="AA998" s="6"/>
    </row>
    <row r="999" spans="22:27" ht="12.75" x14ac:dyDescent="0.2">
      <c r="V999" s="6"/>
      <c r="W999" s="6"/>
      <c r="X999" s="6"/>
      <c r="Y999" s="6"/>
      <c r="Z999" s="6"/>
      <c r="AA999" s="6"/>
    </row>
  </sheetData>
  <mergeCells count="14">
    <mergeCell ref="A303:B303"/>
    <mergeCell ref="A304:B304"/>
    <mergeCell ref="X2:AA2"/>
    <mergeCell ref="B289:B290"/>
    <mergeCell ref="I289:K289"/>
    <mergeCell ref="L289:O289"/>
    <mergeCell ref="P289:S289"/>
    <mergeCell ref="T289:T290"/>
    <mergeCell ref="W289:W290"/>
    <mergeCell ref="U289:U290"/>
    <mergeCell ref="V289:V290"/>
    <mergeCell ref="A289:A290"/>
    <mergeCell ref="A291:A296"/>
    <mergeCell ref="A297:A302"/>
  </mergeCells>
  <conditionalFormatting sqref="X3:AA286">
    <cfRule type="containsText" dxfId="5" priority="1" operator="containsText" text="TIDAK">
      <formula>NOT(ISERROR(SEARCH(("TIDAK"),(X3))))</formula>
    </cfRule>
  </conditionalFormatting>
  <conditionalFormatting sqref="X3:AA286">
    <cfRule type="notContainsBlanks" dxfId="4" priority="2">
      <formula>LEN(TRIM(X3))&gt;0</formula>
    </cfRule>
  </conditionalFormatting>
  <conditionalFormatting sqref="V4:W286">
    <cfRule type="containsBlanks" dxfId="3" priority="3">
      <formula>LEN(TRIM(V4))=0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71"/>
  <sheetViews>
    <sheetView zoomScale="55" zoomScaleNormal="55" workbookViewId="0">
      <pane xSplit="2" ySplit="3" topLeftCell="I40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2.5703125" defaultRowHeight="15.75" customHeight="1" x14ac:dyDescent="0.2"/>
  <cols>
    <col min="1" max="1" width="31.42578125" customWidth="1"/>
    <col min="3" max="8" width="12.5703125" hidden="1"/>
    <col min="9" max="20" width="9.85546875" customWidth="1"/>
    <col min="21" max="21" width="13.42578125" customWidth="1"/>
    <col min="22" max="27" width="11.5703125" customWidth="1"/>
  </cols>
  <sheetData>
    <row r="1" spans="1:27" ht="12.75" x14ac:dyDescent="0.2">
      <c r="T1" s="4" t="s">
        <v>389</v>
      </c>
      <c r="U1" s="5">
        <f>COUNTIF(X4:X286,1)+1</f>
        <v>42</v>
      </c>
      <c r="V1" s="5"/>
      <c r="W1" s="5"/>
      <c r="X1" s="5">
        <f>COUNTIF(X4:X286,2)</f>
        <v>0</v>
      </c>
      <c r="Y1" s="5" t="s">
        <v>390</v>
      </c>
      <c r="Z1" s="6"/>
      <c r="AA1" s="6"/>
    </row>
    <row r="2" spans="1:27" ht="12.75" x14ac:dyDescent="0.2">
      <c r="T2" s="4" t="s">
        <v>391</v>
      </c>
      <c r="U2" s="5">
        <f>COUNTIF(X4:X286,0)</f>
        <v>15</v>
      </c>
      <c r="V2" s="5"/>
      <c r="W2" s="5"/>
      <c r="X2" s="88" t="s">
        <v>392</v>
      </c>
      <c r="Y2" s="89"/>
      <c r="Z2" s="89"/>
      <c r="AA2" s="89"/>
    </row>
    <row r="3" spans="1:27" ht="15.75" customHeight="1" x14ac:dyDescent="0.25">
      <c r="A3" s="7" t="s">
        <v>393</v>
      </c>
      <c r="B3" s="7" t="s">
        <v>1</v>
      </c>
      <c r="C3" s="7" t="s">
        <v>394</v>
      </c>
      <c r="D3" s="7" t="s">
        <v>4</v>
      </c>
      <c r="E3" s="7" t="s">
        <v>395</v>
      </c>
      <c r="F3" s="7" t="s">
        <v>5</v>
      </c>
      <c r="G3" s="8" t="s">
        <v>555</v>
      </c>
      <c r="I3" s="9" t="s">
        <v>6</v>
      </c>
      <c r="J3" s="9" t="s">
        <v>7</v>
      </c>
      <c r="K3" s="9" t="s">
        <v>8</v>
      </c>
      <c r="L3" s="10" t="s">
        <v>9</v>
      </c>
      <c r="M3" s="10" t="s">
        <v>10</v>
      </c>
      <c r="N3" s="10" t="s">
        <v>11</v>
      </c>
      <c r="O3" s="10" t="s">
        <v>12</v>
      </c>
      <c r="P3" s="11" t="s">
        <v>13</v>
      </c>
      <c r="Q3" s="11" t="s">
        <v>14</v>
      </c>
      <c r="R3" s="11" t="s">
        <v>15</v>
      </c>
      <c r="S3" s="11" t="s">
        <v>16</v>
      </c>
      <c r="T3" s="1" t="s">
        <v>17</v>
      </c>
      <c r="U3" s="1" t="s">
        <v>18</v>
      </c>
      <c r="V3" s="1" t="s">
        <v>19</v>
      </c>
      <c r="W3" s="1" t="s">
        <v>20</v>
      </c>
      <c r="X3" s="12" t="s">
        <v>390</v>
      </c>
      <c r="Y3" s="12" t="s">
        <v>397</v>
      </c>
      <c r="Z3" s="12" t="s">
        <v>398</v>
      </c>
      <c r="AA3" s="12" t="s">
        <v>399</v>
      </c>
    </row>
    <row r="4" spans="1:27" ht="15.75" customHeight="1" x14ac:dyDescent="0.25">
      <c r="A4" s="13" t="s">
        <v>55</v>
      </c>
      <c r="B4" s="14">
        <v>60720776</v>
      </c>
      <c r="C4" s="13" t="s">
        <v>33</v>
      </c>
      <c r="D4" s="13" t="s">
        <v>556</v>
      </c>
      <c r="E4" s="13"/>
      <c r="F4" s="13" t="s">
        <v>51</v>
      </c>
      <c r="G4" s="15">
        <v>1545</v>
      </c>
      <c r="I4" s="9">
        <f>VLOOKUP($B4,'Form Responses 1'!$B$2:$S$771,6,FALSE)</f>
        <v>1545</v>
      </c>
      <c r="J4" s="9">
        <f>VLOOKUP($B4,'Form Responses 1'!$B$2:$S$771,7,FALSE)</f>
        <v>657</v>
      </c>
      <c r="K4" s="9">
        <f>VLOOKUP($B4,'Form Responses 1'!$B$2:$S$771,8,FALSE)</f>
        <v>888</v>
      </c>
      <c r="L4" s="10">
        <f>VLOOKUP($B4,'Form Responses 1'!$B$2:$S$771,9,FALSE)</f>
        <v>1201</v>
      </c>
      <c r="M4" s="10">
        <f>VLOOKUP($B4,'Form Responses 1'!$B$2:$S$771,10,FALSE)</f>
        <v>15</v>
      </c>
      <c r="N4" s="10">
        <f>VLOOKUP($B4,'Form Responses 1'!$B$2:$S$771,11,FALSE)</f>
        <v>1186</v>
      </c>
      <c r="O4" s="10">
        <f>VLOOKUP($B4,'Form Responses 1'!$B$2:$S$771,12,FALSE)</f>
        <v>0</v>
      </c>
      <c r="P4" s="11">
        <f>VLOOKUP($B4,'Form Responses 1'!$B$2:$S$771,13,FALSE)</f>
        <v>344</v>
      </c>
      <c r="Q4" s="11">
        <f>VLOOKUP($B4,'Form Responses 1'!$B$2:$S$771,14,FALSE)</f>
        <v>2</v>
      </c>
      <c r="R4" s="11">
        <f>VLOOKUP($B4,'Form Responses 1'!$B$2:$S$771,15,FALSE)</f>
        <v>342</v>
      </c>
      <c r="S4" s="11">
        <f>VLOOKUP($B4,'Form Responses 1'!$B$2:$S$771,16,FALSE)</f>
        <v>0</v>
      </c>
      <c r="T4" s="1">
        <f>VLOOKUP($B4,'Form Responses 1'!$B$2:$S$771,17,FALSE)</f>
        <v>0</v>
      </c>
      <c r="U4" s="1">
        <f>VLOOKUP($B4,'Form Responses 1'!$B$2:$S$771,18,FALSE)</f>
        <v>0</v>
      </c>
      <c r="V4" s="1">
        <f>VLOOKUP($B4,'Form Responses 1'!$B$2:$U$771,19,FALSE)</f>
        <v>0</v>
      </c>
      <c r="W4" s="1">
        <f>VLOOKUP($B4,'Form Responses 1'!$B$2:$U$771,20,FALSE)</f>
        <v>0</v>
      </c>
      <c r="X4" s="16">
        <f>COUNTIF('Form Responses 1'!$B$2:$B$763,$B4)</f>
        <v>1</v>
      </c>
      <c r="Y4" s="16" t="str">
        <f t="shared" ref="Y4:Y59" si="0">IF(L4=(O4+N4+M4),"SAMA","TIDAK")</f>
        <v>SAMA</v>
      </c>
      <c r="Z4" s="16" t="str">
        <f t="shared" ref="Z4:Z59" si="1">IF(P4=(Q4+R4+S4),"SAMA","TIDAK")</f>
        <v>SAMA</v>
      </c>
      <c r="AA4" s="16" t="str">
        <f t="shared" ref="AA4:AA59" si="2">IF(I4=(L4+P4),"SAMA","TIDAK")</f>
        <v>SAMA</v>
      </c>
    </row>
    <row r="5" spans="1:27" ht="15.75" customHeight="1" x14ac:dyDescent="0.25">
      <c r="A5" s="13" t="s">
        <v>256</v>
      </c>
      <c r="B5" s="14">
        <v>60720787</v>
      </c>
      <c r="C5" s="13" t="s">
        <v>33</v>
      </c>
      <c r="D5" s="13" t="s">
        <v>556</v>
      </c>
      <c r="E5" s="13"/>
      <c r="F5" s="13" t="s">
        <v>24</v>
      </c>
      <c r="G5" s="15">
        <v>1136</v>
      </c>
      <c r="I5" s="9">
        <f>VLOOKUP($B5,'Form Responses 1'!$B$2:$S$771,6,FALSE)</f>
        <v>1136</v>
      </c>
      <c r="J5" s="9">
        <f>VLOOKUP($B5,'Form Responses 1'!$B$2:$S$771,7,FALSE)</f>
        <v>554</v>
      </c>
      <c r="K5" s="9">
        <f>VLOOKUP($B5,'Form Responses 1'!$B$2:$S$771,8,FALSE)</f>
        <v>582</v>
      </c>
      <c r="L5" s="10">
        <f>VLOOKUP($B5,'Form Responses 1'!$B$2:$S$771,9,FALSE)</f>
        <v>1029</v>
      </c>
      <c r="M5" s="10">
        <f>VLOOKUP($B5,'Form Responses 1'!$B$2:$S$771,10,FALSE)</f>
        <v>23</v>
      </c>
      <c r="N5" s="10">
        <f>VLOOKUP($B5,'Form Responses 1'!$B$2:$S$771,11,FALSE)</f>
        <v>1004</v>
      </c>
      <c r="O5" s="10">
        <f>VLOOKUP($B5,'Form Responses 1'!$B$2:$S$771,12,FALSE)</f>
        <v>2</v>
      </c>
      <c r="P5" s="11">
        <f>VLOOKUP($B5,'Form Responses 1'!$B$2:$S$771,13,FALSE)</f>
        <v>107</v>
      </c>
      <c r="Q5" s="11">
        <f>VLOOKUP($B5,'Form Responses 1'!$B$2:$S$771,14,FALSE)</f>
        <v>14</v>
      </c>
      <c r="R5" s="11">
        <f>VLOOKUP($B5,'Form Responses 1'!$B$2:$S$771,15,FALSE)</f>
        <v>93</v>
      </c>
      <c r="S5" s="11">
        <f>VLOOKUP($B5,'Form Responses 1'!$B$2:$S$771,16,FALSE)</f>
        <v>0</v>
      </c>
      <c r="T5" s="1">
        <f>VLOOKUP($B5,'Form Responses 1'!$B$2:$S$771,17,FALSE)</f>
        <v>0</v>
      </c>
      <c r="U5" s="1">
        <f>VLOOKUP($B5,'Form Responses 1'!$B$2:$S$771,18,FALSE)</f>
        <v>0</v>
      </c>
      <c r="V5" s="1">
        <f>VLOOKUP($B5,'Form Responses 1'!$B$2:$U$771,19,FALSE)</f>
        <v>186</v>
      </c>
      <c r="W5" s="1">
        <f>VLOOKUP($B5,'Form Responses 1'!$B$2:$U$771,20,FALSE)</f>
        <v>186</v>
      </c>
      <c r="X5" s="16">
        <f>COUNTIF('Form Responses 1'!$B$2:$B$763,$B5)</f>
        <v>1</v>
      </c>
      <c r="Y5" s="16" t="str">
        <f t="shared" si="0"/>
        <v>SAMA</v>
      </c>
      <c r="Z5" s="16" t="str">
        <f t="shared" si="1"/>
        <v>SAMA</v>
      </c>
      <c r="AA5" s="16" t="str">
        <f t="shared" si="2"/>
        <v>SAMA</v>
      </c>
    </row>
    <row r="6" spans="1:27" ht="15.75" customHeight="1" x14ac:dyDescent="0.25">
      <c r="A6" s="13" t="s">
        <v>557</v>
      </c>
      <c r="B6" s="14">
        <v>60720753</v>
      </c>
      <c r="C6" s="13" t="s">
        <v>33</v>
      </c>
      <c r="D6" s="13" t="s">
        <v>558</v>
      </c>
      <c r="E6" s="13"/>
      <c r="F6" s="13" t="s">
        <v>34</v>
      </c>
      <c r="G6" s="15">
        <v>387</v>
      </c>
      <c r="I6" s="9">
        <f>VLOOKUP($B6,'Form Responses 1'!$B$2:$S$771,6,FALSE)</f>
        <v>387</v>
      </c>
      <c r="J6" s="9">
        <f>VLOOKUP($B6,'Form Responses 1'!$B$2:$S$771,7,FALSE)</f>
        <v>190</v>
      </c>
      <c r="K6" s="9">
        <f>VLOOKUP($B6,'Form Responses 1'!$B$2:$S$771,8,FALSE)</f>
        <v>197</v>
      </c>
      <c r="L6" s="10">
        <f>VLOOKUP($B6,'Form Responses 1'!$B$2:$S$771,9,FALSE)</f>
        <v>382</v>
      </c>
      <c r="M6" s="10">
        <f>VLOOKUP($B6,'Form Responses 1'!$B$2:$S$771,10,FALSE)</f>
        <v>11</v>
      </c>
      <c r="N6" s="10">
        <f>VLOOKUP($B6,'Form Responses 1'!$B$2:$S$771,11,FALSE)</f>
        <v>366</v>
      </c>
      <c r="O6" s="10">
        <f>VLOOKUP($B6,'Form Responses 1'!$B$2:$S$771,12,FALSE)</f>
        <v>5</v>
      </c>
      <c r="P6" s="11">
        <f>VLOOKUP($B6,'Form Responses 1'!$B$2:$S$771,13,FALSE)</f>
        <v>5</v>
      </c>
      <c r="Q6" s="11">
        <f>VLOOKUP($B6,'Form Responses 1'!$B$2:$S$771,14,FALSE)</f>
        <v>0</v>
      </c>
      <c r="R6" s="11">
        <f>VLOOKUP($B6,'Form Responses 1'!$B$2:$S$771,15,FALSE)</f>
        <v>5</v>
      </c>
      <c r="S6" s="11">
        <f>VLOOKUP($B6,'Form Responses 1'!$B$2:$S$771,16,FALSE)</f>
        <v>0</v>
      </c>
      <c r="T6" s="1">
        <f>VLOOKUP($B6,'Form Responses 1'!$B$2:$S$771,17,FALSE)</f>
        <v>0</v>
      </c>
      <c r="U6" s="1">
        <f>VLOOKUP($B6,'Form Responses 1'!$B$2:$S$771,18,FALSE)</f>
        <v>0</v>
      </c>
      <c r="V6" s="1">
        <f>VLOOKUP($B6,'Form Responses 1'!$B$2:$U$771,19,FALSE)</f>
        <v>70</v>
      </c>
      <c r="W6" s="1">
        <f>VLOOKUP($B6,'Form Responses 1'!$B$2:$U$771,20,FALSE)</f>
        <v>69</v>
      </c>
      <c r="X6" s="16">
        <f>COUNTIF('Form Responses 1'!$B$2:$B$763,$B6)</f>
        <v>1</v>
      </c>
      <c r="Y6" s="16" t="str">
        <f t="shared" si="0"/>
        <v>SAMA</v>
      </c>
      <c r="Z6" s="16" t="str">
        <f t="shared" si="1"/>
        <v>SAMA</v>
      </c>
      <c r="AA6" s="16" t="str">
        <f t="shared" si="2"/>
        <v>SAMA</v>
      </c>
    </row>
    <row r="7" spans="1:27" ht="15.75" customHeight="1" x14ac:dyDescent="0.25">
      <c r="A7" s="13" t="s">
        <v>559</v>
      </c>
      <c r="B7" s="14">
        <v>60720781</v>
      </c>
      <c r="C7" s="13" t="s">
        <v>33</v>
      </c>
      <c r="D7" s="13" t="s">
        <v>558</v>
      </c>
      <c r="E7" s="13"/>
      <c r="F7" s="13" t="s">
        <v>51</v>
      </c>
      <c r="G7" s="15">
        <v>176</v>
      </c>
      <c r="I7" s="9">
        <f>VLOOKUP($B7,'Form Responses 1'!$B$2:$S$771,6,FALSE)</f>
        <v>174</v>
      </c>
      <c r="J7" s="9">
        <f>VLOOKUP($B7,'Form Responses 1'!$B$2:$S$771,7,FALSE)</f>
        <v>89</v>
      </c>
      <c r="K7" s="9">
        <f>VLOOKUP($B7,'Form Responses 1'!$B$2:$S$771,8,FALSE)</f>
        <v>85</v>
      </c>
      <c r="L7" s="10">
        <f>VLOOKUP($B7,'Form Responses 1'!$B$2:$S$771,9,FALSE)</f>
        <v>174</v>
      </c>
      <c r="M7" s="10">
        <f>VLOOKUP($B7,'Form Responses 1'!$B$2:$S$771,10,FALSE)</f>
        <v>1</v>
      </c>
      <c r="N7" s="10">
        <f>VLOOKUP($B7,'Form Responses 1'!$B$2:$S$771,11,FALSE)</f>
        <v>168</v>
      </c>
      <c r="O7" s="10">
        <f>VLOOKUP($B7,'Form Responses 1'!$B$2:$S$771,12,FALSE)</f>
        <v>5</v>
      </c>
      <c r="P7" s="11">
        <f>VLOOKUP($B7,'Form Responses 1'!$B$2:$S$771,13,FALSE)</f>
        <v>0</v>
      </c>
      <c r="Q7" s="11">
        <f>VLOOKUP($B7,'Form Responses 1'!$B$2:$S$771,14,FALSE)</f>
        <v>0</v>
      </c>
      <c r="R7" s="11">
        <f>VLOOKUP($B7,'Form Responses 1'!$B$2:$S$771,15,FALSE)</f>
        <v>0</v>
      </c>
      <c r="S7" s="11">
        <f>VLOOKUP($B7,'Form Responses 1'!$B$2:$S$771,16,FALSE)</f>
        <v>0</v>
      </c>
      <c r="T7" s="1">
        <f>VLOOKUP($B7,'Form Responses 1'!$B$2:$S$771,17,FALSE)</f>
        <v>2</v>
      </c>
      <c r="U7" s="1" t="str">
        <f>VLOOKUP($B7,'Form Responses 1'!$B$2:$S$771,18,FALSE)</f>
        <v>Lain-lain</v>
      </c>
      <c r="V7" s="1">
        <f>VLOOKUP($B7,'Form Responses 1'!$B$2:$U$771,19,FALSE)</f>
        <v>0</v>
      </c>
      <c r="W7" s="1">
        <f>VLOOKUP($B7,'Form Responses 1'!$B$2:$U$771,20,FALSE)</f>
        <v>0</v>
      </c>
      <c r="X7" s="16">
        <f>COUNTIF('Form Responses 1'!$B$2:$B$763,$B7)</f>
        <v>1</v>
      </c>
      <c r="Y7" s="16" t="str">
        <f t="shared" si="0"/>
        <v>SAMA</v>
      </c>
      <c r="Z7" s="16" t="str">
        <f t="shared" si="1"/>
        <v>SAMA</v>
      </c>
      <c r="AA7" s="16" t="str">
        <f t="shared" si="2"/>
        <v>SAMA</v>
      </c>
    </row>
    <row r="8" spans="1:27" ht="15.75" customHeight="1" x14ac:dyDescent="0.25">
      <c r="A8" s="13" t="s">
        <v>560</v>
      </c>
      <c r="B8" s="14">
        <v>60720767</v>
      </c>
      <c r="C8" s="13" t="s">
        <v>33</v>
      </c>
      <c r="D8" s="13" t="s">
        <v>558</v>
      </c>
      <c r="E8" s="13"/>
      <c r="F8" s="13" t="s">
        <v>29</v>
      </c>
      <c r="G8" s="15">
        <v>208</v>
      </c>
      <c r="I8" s="9" t="e">
        <f>VLOOKUP($B8,'Form Responses 1'!$B$2:$S$771,6,FALSE)</f>
        <v>#N/A</v>
      </c>
      <c r="J8" s="9" t="e">
        <f>VLOOKUP($B8,'Form Responses 1'!$B$2:$S$771,7,FALSE)</f>
        <v>#N/A</v>
      </c>
      <c r="K8" s="9" t="e">
        <f>VLOOKUP($B8,'Form Responses 1'!$B$2:$S$771,8,FALSE)</f>
        <v>#N/A</v>
      </c>
      <c r="L8" s="10" t="e">
        <f>VLOOKUP($B8,'Form Responses 1'!$B$2:$S$771,9,FALSE)</f>
        <v>#N/A</v>
      </c>
      <c r="M8" s="10" t="e">
        <f>VLOOKUP($B8,'Form Responses 1'!$B$2:$S$771,10,FALSE)</f>
        <v>#N/A</v>
      </c>
      <c r="N8" s="10" t="e">
        <f>VLOOKUP($B8,'Form Responses 1'!$B$2:$S$771,11,FALSE)</f>
        <v>#N/A</v>
      </c>
      <c r="O8" s="10" t="e">
        <f>VLOOKUP($B8,'Form Responses 1'!$B$2:$S$771,12,FALSE)</f>
        <v>#N/A</v>
      </c>
      <c r="P8" s="11" t="e">
        <f>VLOOKUP($B8,'Form Responses 1'!$B$2:$S$771,13,FALSE)</f>
        <v>#N/A</v>
      </c>
      <c r="Q8" s="11" t="e">
        <f>VLOOKUP($B8,'Form Responses 1'!$B$2:$S$771,14,FALSE)</f>
        <v>#N/A</v>
      </c>
      <c r="R8" s="11" t="e">
        <f>VLOOKUP($B8,'Form Responses 1'!$B$2:$S$771,15,FALSE)</f>
        <v>#N/A</v>
      </c>
      <c r="S8" s="11" t="e">
        <f>VLOOKUP($B8,'Form Responses 1'!$B$2:$S$771,16,FALSE)</f>
        <v>#N/A</v>
      </c>
      <c r="T8" s="1" t="e">
        <f>VLOOKUP($B8,'Form Responses 1'!$B$2:$S$771,17,FALSE)</f>
        <v>#N/A</v>
      </c>
      <c r="U8" s="1" t="e">
        <f>VLOOKUP($B8,'Form Responses 1'!$B$2:$S$771,18,FALSE)</f>
        <v>#N/A</v>
      </c>
      <c r="V8" s="1" t="e">
        <f>VLOOKUP($B8,'Form Responses 1'!$B$2:$U$771,19,FALSE)</f>
        <v>#N/A</v>
      </c>
      <c r="W8" s="1" t="e">
        <f>VLOOKUP($B8,'Form Responses 1'!$B$2:$U$771,20,FALSE)</f>
        <v>#N/A</v>
      </c>
      <c r="X8" s="16">
        <f>COUNTIF('Form Responses 1'!$B$2:$B$763,$B8)</f>
        <v>0</v>
      </c>
      <c r="Y8" s="16" t="e">
        <f t="shared" si="0"/>
        <v>#N/A</v>
      </c>
      <c r="Z8" s="16" t="e">
        <f t="shared" si="1"/>
        <v>#N/A</v>
      </c>
      <c r="AA8" s="16" t="e">
        <f t="shared" si="2"/>
        <v>#N/A</v>
      </c>
    </row>
    <row r="9" spans="1:27" ht="15.75" customHeight="1" x14ac:dyDescent="0.25">
      <c r="A9" s="13" t="s">
        <v>561</v>
      </c>
      <c r="B9" s="14">
        <v>60720765</v>
      </c>
      <c r="C9" s="13" t="s">
        <v>33</v>
      </c>
      <c r="D9" s="13" t="s">
        <v>558</v>
      </c>
      <c r="E9" s="13"/>
      <c r="F9" s="13" t="s">
        <v>29</v>
      </c>
      <c r="G9" s="15">
        <v>23</v>
      </c>
      <c r="I9" s="9" t="e">
        <f>VLOOKUP($B9,'Form Responses 1'!$B$2:$S$771,6,FALSE)</f>
        <v>#N/A</v>
      </c>
      <c r="J9" s="9" t="e">
        <f>VLOOKUP($B9,'Form Responses 1'!$B$2:$S$771,7,FALSE)</f>
        <v>#N/A</v>
      </c>
      <c r="K9" s="9" t="e">
        <f>VLOOKUP($B9,'Form Responses 1'!$B$2:$S$771,8,FALSE)</f>
        <v>#N/A</v>
      </c>
      <c r="L9" s="10" t="e">
        <f>VLOOKUP($B9,'Form Responses 1'!$B$2:$S$771,9,FALSE)</f>
        <v>#N/A</v>
      </c>
      <c r="M9" s="10" t="e">
        <f>VLOOKUP($B9,'Form Responses 1'!$B$2:$S$771,10,FALSE)</f>
        <v>#N/A</v>
      </c>
      <c r="N9" s="10" t="e">
        <f>VLOOKUP($B9,'Form Responses 1'!$B$2:$S$771,11,FALSE)</f>
        <v>#N/A</v>
      </c>
      <c r="O9" s="10" t="e">
        <f>VLOOKUP($B9,'Form Responses 1'!$B$2:$S$771,12,FALSE)</f>
        <v>#N/A</v>
      </c>
      <c r="P9" s="11" t="e">
        <f>VLOOKUP($B9,'Form Responses 1'!$B$2:$S$771,13,FALSE)</f>
        <v>#N/A</v>
      </c>
      <c r="Q9" s="11" t="e">
        <f>VLOOKUP($B9,'Form Responses 1'!$B$2:$S$771,14,FALSE)</f>
        <v>#N/A</v>
      </c>
      <c r="R9" s="11" t="e">
        <f>VLOOKUP($B9,'Form Responses 1'!$B$2:$S$771,15,FALSE)</f>
        <v>#N/A</v>
      </c>
      <c r="S9" s="11" t="e">
        <f>VLOOKUP($B9,'Form Responses 1'!$B$2:$S$771,16,FALSE)</f>
        <v>#N/A</v>
      </c>
      <c r="T9" s="1" t="e">
        <f>VLOOKUP($B9,'Form Responses 1'!$B$2:$S$771,17,FALSE)</f>
        <v>#N/A</v>
      </c>
      <c r="U9" s="1" t="e">
        <f>VLOOKUP($B9,'Form Responses 1'!$B$2:$S$771,18,FALSE)</f>
        <v>#N/A</v>
      </c>
      <c r="V9" s="1" t="e">
        <f>VLOOKUP($B9,'Form Responses 1'!$B$2:$U$771,19,FALSE)</f>
        <v>#N/A</v>
      </c>
      <c r="W9" s="1" t="e">
        <f>VLOOKUP($B9,'Form Responses 1'!$B$2:$U$771,20,FALSE)</f>
        <v>#N/A</v>
      </c>
      <c r="X9" s="16">
        <f>COUNTIF('Form Responses 1'!$B$2:$B$763,$B9)</f>
        <v>0</v>
      </c>
      <c r="Y9" s="16" t="e">
        <f t="shared" si="0"/>
        <v>#N/A</v>
      </c>
      <c r="Z9" s="16" t="e">
        <f t="shared" si="1"/>
        <v>#N/A</v>
      </c>
      <c r="AA9" s="16" t="e">
        <f t="shared" si="2"/>
        <v>#N/A</v>
      </c>
    </row>
    <row r="10" spans="1:27" ht="15.75" customHeight="1" x14ac:dyDescent="0.25">
      <c r="A10" s="13" t="s">
        <v>562</v>
      </c>
      <c r="B10" s="14">
        <v>60720762</v>
      </c>
      <c r="C10" s="13" t="s">
        <v>33</v>
      </c>
      <c r="D10" s="13" t="s">
        <v>558</v>
      </c>
      <c r="E10" s="13"/>
      <c r="F10" s="13" t="s">
        <v>29</v>
      </c>
      <c r="G10" s="15">
        <v>392</v>
      </c>
      <c r="I10" s="9" t="e">
        <f>VLOOKUP($B10,'Form Responses 1'!$B$2:$S$771,6,FALSE)</f>
        <v>#N/A</v>
      </c>
      <c r="J10" s="9" t="e">
        <f>VLOOKUP($B10,'Form Responses 1'!$B$2:$S$771,7,FALSE)</f>
        <v>#N/A</v>
      </c>
      <c r="K10" s="9" t="e">
        <f>VLOOKUP($B10,'Form Responses 1'!$B$2:$S$771,8,FALSE)</f>
        <v>#N/A</v>
      </c>
      <c r="L10" s="10" t="e">
        <f>VLOOKUP($B10,'Form Responses 1'!$B$2:$S$771,9,FALSE)</f>
        <v>#N/A</v>
      </c>
      <c r="M10" s="10" t="e">
        <f>VLOOKUP($B10,'Form Responses 1'!$B$2:$S$771,10,FALSE)</f>
        <v>#N/A</v>
      </c>
      <c r="N10" s="10" t="e">
        <f>VLOOKUP($B10,'Form Responses 1'!$B$2:$S$771,11,FALSE)</f>
        <v>#N/A</v>
      </c>
      <c r="O10" s="10" t="e">
        <f>VLOOKUP($B10,'Form Responses 1'!$B$2:$S$771,12,FALSE)</f>
        <v>#N/A</v>
      </c>
      <c r="P10" s="11" t="e">
        <f>VLOOKUP($B10,'Form Responses 1'!$B$2:$S$771,13,FALSE)</f>
        <v>#N/A</v>
      </c>
      <c r="Q10" s="11" t="e">
        <f>VLOOKUP($B10,'Form Responses 1'!$B$2:$S$771,14,FALSE)</f>
        <v>#N/A</v>
      </c>
      <c r="R10" s="11" t="e">
        <f>VLOOKUP($B10,'Form Responses 1'!$B$2:$S$771,15,FALSE)</f>
        <v>#N/A</v>
      </c>
      <c r="S10" s="11" t="e">
        <f>VLOOKUP($B10,'Form Responses 1'!$B$2:$S$771,16,FALSE)</f>
        <v>#N/A</v>
      </c>
      <c r="T10" s="1" t="e">
        <f>VLOOKUP($B10,'Form Responses 1'!$B$2:$S$771,17,FALSE)</f>
        <v>#N/A</v>
      </c>
      <c r="U10" s="1" t="e">
        <f>VLOOKUP($B10,'Form Responses 1'!$B$2:$S$771,18,FALSE)</f>
        <v>#N/A</v>
      </c>
      <c r="V10" s="1" t="e">
        <f>VLOOKUP($B10,'Form Responses 1'!$B$2:$U$771,19,FALSE)</f>
        <v>#N/A</v>
      </c>
      <c r="W10" s="1" t="e">
        <f>VLOOKUP($B10,'Form Responses 1'!$B$2:$U$771,20,FALSE)</f>
        <v>#N/A</v>
      </c>
      <c r="X10" s="16">
        <f>COUNTIF('Form Responses 1'!$B$2:$B$763,$B10)</f>
        <v>0</v>
      </c>
      <c r="Y10" s="16" t="e">
        <f t="shared" si="0"/>
        <v>#N/A</v>
      </c>
      <c r="Z10" s="16" t="e">
        <f t="shared" si="1"/>
        <v>#N/A</v>
      </c>
      <c r="AA10" s="16" t="e">
        <f t="shared" si="2"/>
        <v>#N/A</v>
      </c>
    </row>
    <row r="11" spans="1:27" ht="15.75" customHeight="1" x14ac:dyDescent="0.25">
      <c r="A11" s="13" t="s">
        <v>280</v>
      </c>
      <c r="B11" s="14">
        <v>69886349</v>
      </c>
      <c r="C11" s="13" t="s">
        <v>33</v>
      </c>
      <c r="D11" s="13" t="s">
        <v>558</v>
      </c>
      <c r="E11" s="13"/>
      <c r="F11" s="13" t="s">
        <v>29</v>
      </c>
      <c r="G11" s="15">
        <v>361</v>
      </c>
      <c r="I11" s="9">
        <f>VLOOKUP($B11,'Form Responses 1'!$B$2:$S$771,6,FALSE)</f>
        <v>360</v>
      </c>
      <c r="J11" s="9">
        <f>VLOOKUP($B11,'Form Responses 1'!$B$2:$S$771,7,FALSE)</f>
        <v>187</v>
      </c>
      <c r="K11" s="9">
        <f>VLOOKUP($B11,'Form Responses 1'!$B$2:$S$771,8,FALSE)</f>
        <v>175</v>
      </c>
      <c r="L11" s="10">
        <f>VLOOKUP($B11,'Form Responses 1'!$B$2:$S$771,9,FALSE)</f>
        <v>199</v>
      </c>
      <c r="M11" s="10">
        <f>VLOOKUP($B11,'Form Responses 1'!$B$2:$S$771,10,FALSE)</f>
        <v>0</v>
      </c>
      <c r="N11" s="10">
        <f>VLOOKUP($B11,'Form Responses 1'!$B$2:$S$771,11,FALSE)</f>
        <v>199</v>
      </c>
      <c r="O11" s="10">
        <f>VLOOKUP($B11,'Form Responses 1'!$B$2:$S$771,12,FALSE)</f>
        <v>1</v>
      </c>
      <c r="P11" s="11">
        <f>VLOOKUP($B11,'Form Responses 1'!$B$2:$S$771,13,FALSE)</f>
        <v>161</v>
      </c>
      <c r="Q11" s="11">
        <f>VLOOKUP($B11,'Form Responses 1'!$B$2:$S$771,14,FALSE)</f>
        <v>2</v>
      </c>
      <c r="R11" s="11">
        <f>VLOOKUP($B11,'Form Responses 1'!$B$2:$S$771,15,FALSE)</f>
        <v>156</v>
      </c>
      <c r="S11" s="11">
        <f>VLOOKUP($B11,'Form Responses 1'!$B$2:$S$771,16,FALSE)</f>
        <v>3</v>
      </c>
      <c r="T11" s="1">
        <f>VLOOKUP($B11,'Form Responses 1'!$B$2:$S$771,17,FALSE)</f>
        <v>2</v>
      </c>
      <c r="U11" s="1" t="str">
        <f>VLOOKUP($B11,'Form Responses 1'!$B$2:$S$771,18,FALSE)</f>
        <v xml:space="preserve">Zahrotul Mawardah - Meninggal dunia
M. Zian Reza - Meninggal dunia </v>
      </c>
      <c r="V11" s="1">
        <f>VLOOKUP($B11,'Form Responses 1'!$B$2:$U$771,19,FALSE)</f>
        <v>61</v>
      </c>
      <c r="W11" s="1">
        <f>VLOOKUP($B11,'Form Responses 1'!$B$2:$U$771,20,FALSE)</f>
        <v>58</v>
      </c>
      <c r="X11" s="16">
        <f>COUNTIF('Form Responses 1'!$B$2:$B$763,$B11)</f>
        <v>1</v>
      </c>
      <c r="Y11" s="16" t="str">
        <f t="shared" si="0"/>
        <v>TIDAK</v>
      </c>
      <c r="Z11" s="16" t="str">
        <f t="shared" si="1"/>
        <v>SAMA</v>
      </c>
      <c r="AA11" s="16" t="str">
        <f t="shared" si="2"/>
        <v>SAMA</v>
      </c>
    </row>
    <row r="12" spans="1:27" ht="15.75" customHeight="1" x14ac:dyDescent="0.25">
      <c r="A12" s="13" t="s">
        <v>563</v>
      </c>
      <c r="B12" s="14">
        <v>60720788</v>
      </c>
      <c r="C12" s="13" t="s">
        <v>33</v>
      </c>
      <c r="D12" s="13" t="s">
        <v>558</v>
      </c>
      <c r="E12" s="13"/>
      <c r="F12" s="13" t="s">
        <v>24</v>
      </c>
      <c r="G12" s="15">
        <v>133</v>
      </c>
      <c r="I12" s="9">
        <f>VLOOKUP($B12,'Form Responses 1'!$B$2:$S$771,6,FALSE)</f>
        <v>134</v>
      </c>
      <c r="J12" s="9">
        <f>VLOOKUP($B12,'Form Responses 1'!$B$2:$S$771,7,FALSE)</f>
        <v>73</v>
      </c>
      <c r="K12" s="9">
        <f>VLOOKUP($B12,'Form Responses 1'!$B$2:$S$771,8,FALSE)</f>
        <v>61</v>
      </c>
      <c r="L12" s="10">
        <f>VLOOKUP($B12,'Form Responses 1'!$B$2:$S$771,9,FALSE)</f>
        <v>122</v>
      </c>
      <c r="M12" s="10">
        <f>VLOOKUP($B12,'Form Responses 1'!$B$2:$S$771,10,FALSE)</f>
        <v>0</v>
      </c>
      <c r="N12" s="10">
        <f>VLOOKUP($B12,'Form Responses 1'!$B$2:$S$771,11,FALSE)</f>
        <v>129</v>
      </c>
      <c r="O12" s="10">
        <f>VLOOKUP($B12,'Form Responses 1'!$B$2:$S$771,12,FALSE)</f>
        <v>7</v>
      </c>
      <c r="P12" s="11">
        <f>VLOOKUP($B12,'Form Responses 1'!$B$2:$S$771,13,FALSE)</f>
        <v>5</v>
      </c>
      <c r="Q12" s="11">
        <f>VLOOKUP($B12,'Form Responses 1'!$B$2:$S$771,14,FALSE)</f>
        <v>0</v>
      </c>
      <c r="R12" s="11">
        <f>VLOOKUP($B12,'Form Responses 1'!$B$2:$S$771,15,FALSE)</f>
        <v>5</v>
      </c>
      <c r="S12" s="11">
        <f>VLOOKUP($B12,'Form Responses 1'!$B$2:$S$771,16,FALSE)</f>
        <v>0</v>
      </c>
      <c r="T12" s="1">
        <f>VLOOKUP($B12,'Form Responses 1'!$B$2:$S$771,17,FALSE)</f>
        <v>0</v>
      </c>
      <c r="U12" s="1">
        <f>VLOOKUP($B12,'Form Responses 1'!$B$2:$S$771,18,FALSE)</f>
        <v>0</v>
      </c>
      <c r="V12" s="1">
        <f>VLOOKUP($B12,'Form Responses 1'!$B$2:$U$771,19,FALSE)</f>
        <v>0</v>
      </c>
      <c r="W12" s="1">
        <f>VLOOKUP($B12,'Form Responses 1'!$B$2:$U$771,20,FALSE)</f>
        <v>0</v>
      </c>
      <c r="X12" s="16">
        <f>COUNTIF('Form Responses 1'!$B$2:$B$763,$B12)</f>
        <v>1</v>
      </c>
      <c r="Y12" s="16" t="str">
        <f t="shared" si="0"/>
        <v>TIDAK</v>
      </c>
      <c r="Z12" s="16" t="str">
        <f t="shared" si="1"/>
        <v>SAMA</v>
      </c>
      <c r="AA12" s="16" t="str">
        <f t="shared" si="2"/>
        <v>TIDAK</v>
      </c>
    </row>
    <row r="13" spans="1:27" ht="15.75" customHeight="1" x14ac:dyDescent="0.25">
      <c r="A13" s="13" t="s">
        <v>564</v>
      </c>
      <c r="B13" s="14">
        <v>60720782</v>
      </c>
      <c r="C13" s="13" t="s">
        <v>33</v>
      </c>
      <c r="D13" s="13" t="s">
        <v>558</v>
      </c>
      <c r="E13" s="13"/>
      <c r="F13" s="13" t="s">
        <v>27</v>
      </c>
      <c r="G13" s="15">
        <v>294</v>
      </c>
      <c r="I13" s="9">
        <f>VLOOKUP($B13,'Form Responses 1'!$B$2:$S$771,6,FALSE)</f>
        <v>295</v>
      </c>
      <c r="J13" s="9">
        <f>VLOOKUP($B13,'Form Responses 1'!$B$2:$S$771,7,FALSE)</f>
        <v>167</v>
      </c>
      <c r="K13" s="9">
        <f>VLOOKUP($B13,'Form Responses 1'!$B$2:$S$771,8,FALSE)</f>
        <v>127</v>
      </c>
      <c r="L13" s="10">
        <f>VLOOKUP($B13,'Form Responses 1'!$B$2:$S$771,9,FALSE)</f>
        <v>294</v>
      </c>
      <c r="M13" s="10">
        <f>VLOOKUP($B13,'Form Responses 1'!$B$2:$S$771,10,FALSE)</f>
        <v>10</v>
      </c>
      <c r="N13" s="10">
        <f>VLOOKUP($B13,'Form Responses 1'!$B$2:$S$771,11,FALSE)</f>
        <v>284</v>
      </c>
      <c r="O13" s="10">
        <f>VLOOKUP($B13,'Form Responses 1'!$B$2:$S$771,12,FALSE)</f>
        <v>0</v>
      </c>
      <c r="P13" s="11">
        <f>VLOOKUP($B13,'Form Responses 1'!$B$2:$S$771,13,FALSE)</f>
        <v>0</v>
      </c>
      <c r="Q13" s="11">
        <f>VLOOKUP($B13,'Form Responses 1'!$B$2:$S$771,14,FALSE)</f>
        <v>0</v>
      </c>
      <c r="R13" s="11">
        <f>VLOOKUP($B13,'Form Responses 1'!$B$2:$S$771,15,FALSE)</f>
        <v>0</v>
      </c>
      <c r="S13" s="11">
        <f>VLOOKUP($B13,'Form Responses 1'!$B$2:$S$771,16,FALSE)</f>
        <v>0</v>
      </c>
      <c r="T13" s="1">
        <f>VLOOKUP($B13,'Form Responses 1'!$B$2:$S$771,17,FALSE)</f>
        <v>0</v>
      </c>
      <c r="U13" s="1">
        <f>VLOOKUP($B13,'Form Responses 1'!$B$2:$S$771,18,FALSE)</f>
        <v>0</v>
      </c>
      <c r="V13" s="1">
        <f>VLOOKUP($B13,'Form Responses 1'!$B$2:$U$771,19,FALSE)</f>
        <v>0</v>
      </c>
      <c r="W13" s="1">
        <f>VLOOKUP($B13,'Form Responses 1'!$B$2:$U$771,20,FALSE)</f>
        <v>0</v>
      </c>
      <c r="X13" s="16">
        <f>COUNTIF('Form Responses 1'!$B$2:$B$763,$B13)</f>
        <v>1</v>
      </c>
      <c r="Y13" s="16" t="str">
        <f t="shared" si="0"/>
        <v>SAMA</v>
      </c>
      <c r="Z13" s="16" t="str">
        <f t="shared" si="1"/>
        <v>SAMA</v>
      </c>
      <c r="AA13" s="16" t="str">
        <f t="shared" si="2"/>
        <v>TIDAK</v>
      </c>
    </row>
    <row r="14" spans="1:27" ht="15.75" customHeight="1" x14ac:dyDescent="0.25">
      <c r="A14" s="13" t="s">
        <v>565</v>
      </c>
      <c r="B14" s="14">
        <v>60720752</v>
      </c>
      <c r="C14" s="13" t="s">
        <v>33</v>
      </c>
      <c r="D14" s="13" t="s">
        <v>558</v>
      </c>
      <c r="E14" s="13"/>
      <c r="F14" s="13" t="s">
        <v>34</v>
      </c>
      <c r="G14" s="15">
        <v>306</v>
      </c>
      <c r="I14" s="9">
        <f>VLOOKUP($B14,'Form Responses 1'!$B$2:$S$771,6,FALSE)</f>
        <v>335</v>
      </c>
      <c r="J14" s="9">
        <f>VLOOKUP($B14,'Form Responses 1'!$B$2:$S$771,7,FALSE)</f>
        <v>178</v>
      </c>
      <c r="K14" s="9">
        <f>VLOOKUP($B14,'Form Responses 1'!$B$2:$S$771,8,FALSE)</f>
        <v>157</v>
      </c>
      <c r="L14" s="10">
        <f>VLOOKUP($B14,'Form Responses 1'!$B$2:$S$771,9,FALSE)</f>
        <v>310</v>
      </c>
      <c r="M14" s="10">
        <f>VLOOKUP($B14,'Form Responses 1'!$B$2:$S$771,10,FALSE)</f>
        <v>0</v>
      </c>
      <c r="N14" s="10">
        <f>VLOOKUP($B14,'Form Responses 1'!$B$2:$S$771,11,FALSE)</f>
        <v>310</v>
      </c>
      <c r="O14" s="10">
        <f>VLOOKUP($B14,'Form Responses 1'!$B$2:$S$771,12,FALSE)</f>
        <v>0</v>
      </c>
      <c r="P14" s="11">
        <f>VLOOKUP($B14,'Form Responses 1'!$B$2:$S$771,13,FALSE)</f>
        <v>25</v>
      </c>
      <c r="Q14" s="11">
        <f>VLOOKUP($B14,'Form Responses 1'!$B$2:$S$771,14,FALSE)</f>
        <v>0</v>
      </c>
      <c r="R14" s="11">
        <f>VLOOKUP($B14,'Form Responses 1'!$B$2:$S$771,15,FALSE)</f>
        <v>20</v>
      </c>
      <c r="S14" s="11">
        <f>VLOOKUP($B14,'Form Responses 1'!$B$2:$S$771,16,FALSE)</f>
        <v>5</v>
      </c>
      <c r="T14" s="1">
        <f>VLOOKUP($B14,'Form Responses 1'!$B$2:$S$771,17,FALSE)</f>
        <v>0</v>
      </c>
      <c r="U14" s="1">
        <f>VLOOKUP($B14,'Form Responses 1'!$B$2:$S$771,18,FALSE)</f>
        <v>0</v>
      </c>
      <c r="V14" s="1">
        <f>VLOOKUP($B14,'Form Responses 1'!$B$2:$U$771,19,FALSE)</f>
        <v>0</v>
      </c>
      <c r="W14" s="1">
        <f>VLOOKUP($B14,'Form Responses 1'!$B$2:$U$771,20,FALSE)</f>
        <v>0</v>
      </c>
      <c r="X14" s="16">
        <f>COUNTIF('Form Responses 1'!$B$2:$B$763,$B14)</f>
        <v>1</v>
      </c>
      <c r="Y14" s="16" t="str">
        <f t="shared" si="0"/>
        <v>SAMA</v>
      </c>
      <c r="Z14" s="16" t="str">
        <f t="shared" si="1"/>
        <v>SAMA</v>
      </c>
      <c r="AA14" s="16" t="str">
        <f t="shared" si="2"/>
        <v>SAMA</v>
      </c>
    </row>
    <row r="15" spans="1:27" ht="15.75" customHeight="1" x14ac:dyDescent="0.25">
      <c r="A15" s="13" t="s">
        <v>566</v>
      </c>
      <c r="B15" s="14">
        <v>60720770</v>
      </c>
      <c r="C15" s="13" t="s">
        <v>33</v>
      </c>
      <c r="D15" s="13" t="s">
        <v>558</v>
      </c>
      <c r="E15" s="13"/>
      <c r="F15" s="13" t="s">
        <v>29</v>
      </c>
      <c r="G15" s="15">
        <v>583</v>
      </c>
      <c r="I15" s="9">
        <f>VLOOKUP($B15,'Form Responses 1'!$B$2:$S$771,6,FALSE)</f>
        <v>582</v>
      </c>
      <c r="J15" s="9">
        <f>VLOOKUP($B15,'Form Responses 1'!$B$2:$S$771,7,FALSE)</f>
        <v>316</v>
      </c>
      <c r="K15" s="9">
        <f>VLOOKUP($B15,'Form Responses 1'!$B$2:$S$771,8,FALSE)</f>
        <v>266</v>
      </c>
      <c r="L15" s="10">
        <f>VLOOKUP($B15,'Form Responses 1'!$B$2:$S$771,9,FALSE)</f>
        <v>545</v>
      </c>
      <c r="M15" s="10">
        <f>VLOOKUP($B15,'Form Responses 1'!$B$2:$S$771,10,FALSE)</f>
        <v>11</v>
      </c>
      <c r="N15" s="10">
        <f>VLOOKUP($B15,'Form Responses 1'!$B$2:$S$771,11,FALSE)</f>
        <v>534</v>
      </c>
      <c r="O15" s="10">
        <f>VLOOKUP($B15,'Form Responses 1'!$B$2:$S$771,12,FALSE)</f>
        <v>0</v>
      </c>
      <c r="P15" s="11">
        <f>VLOOKUP($B15,'Form Responses 1'!$B$2:$S$771,13,FALSE)</f>
        <v>37</v>
      </c>
      <c r="Q15" s="11">
        <f>VLOOKUP($B15,'Form Responses 1'!$B$2:$S$771,14,FALSE)</f>
        <v>0</v>
      </c>
      <c r="R15" s="11">
        <f>VLOOKUP($B15,'Form Responses 1'!$B$2:$S$771,15,FALSE)</f>
        <v>36</v>
      </c>
      <c r="S15" s="11">
        <f>VLOOKUP($B15,'Form Responses 1'!$B$2:$S$771,16,FALSE)</f>
        <v>1</v>
      </c>
      <c r="T15" s="1">
        <f>VLOOKUP($B15,'Form Responses 1'!$B$2:$S$771,17,FALSE)</f>
        <v>1</v>
      </c>
      <c r="U15" s="1" t="str">
        <f>VLOOKUP($B15,'Form Responses 1'!$B$2:$S$771,18,FALSE)</f>
        <v>ARINA NUR AMALIA- MENINGGAL DUNIA</v>
      </c>
      <c r="V15" s="1">
        <f>VLOOKUP($B15,'Form Responses 1'!$B$2:$U$771,19,FALSE)</f>
        <v>115</v>
      </c>
      <c r="W15" s="1">
        <f>VLOOKUP($B15,'Form Responses 1'!$B$2:$U$771,20,FALSE)</f>
        <v>115</v>
      </c>
      <c r="X15" s="16">
        <f>COUNTIF('Form Responses 1'!$B$2:$B$763,$B15)</f>
        <v>1</v>
      </c>
      <c r="Y15" s="16" t="str">
        <f t="shared" si="0"/>
        <v>SAMA</v>
      </c>
      <c r="Z15" s="16" t="str">
        <f t="shared" si="1"/>
        <v>SAMA</v>
      </c>
      <c r="AA15" s="16" t="str">
        <f t="shared" si="2"/>
        <v>SAMA</v>
      </c>
    </row>
    <row r="16" spans="1:27" ht="15.75" customHeight="1" x14ac:dyDescent="0.25">
      <c r="A16" s="13" t="s">
        <v>567</v>
      </c>
      <c r="B16" s="14">
        <v>60720757</v>
      </c>
      <c r="C16" s="13" t="s">
        <v>33</v>
      </c>
      <c r="D16" s="13" t="s">
        <v>558</v>
      </c>
      <c r="E16" s="13"/>
      <c r="F16" s="13" t="s">
        <v>29</v>
      </c>
      <c r="G16" s="15">
        <v>490</v>
      </c>
      <c r="I16" s="9">
        <f>VLOOKUP($B16,'Form Responses 1'!$B$2:$S$771,6,FALSE)</f>
        <v>490</v>
      </c>
      <c r="J16" s="9">
        <f>VLOOKUP($B16,'Form Responses 1'!$B$2:$S$771,7,FALSE)</f>
        <v>232</v>
      </c>
      <c r="K16" s="9">
        <f>VLOOKUP($B16,'Form Responses 1'!$B$2:$S$771,8,FALSE)</f>
        <v>258</v>
      </c>
      <c r="L16" s="10">
        <f>VLOOKUP($B16,'Form Responses 1'!$B$2:$S$771,9,FALSE)</f>
        <v>465</v>
      </c>
      <c r="M16" s="10">
        <f>VLOOKUP($B16,'Form Responses 1'!$B$2:$S$771,10,FALSE)</f>
        <v>83</v>
      </c>
      <c r="N16" s="10">
        <f>VLOOKUP($B16,'Form Responses 1'!$B$2:$S$771,11,FALSE)</f>
        <v>407</v>
      </c>
      <c r="O16" s="10">
        <f>VLOOKUP($B16,'Form Responses 1'!$B$2:$S$771,12,FALSE)</f>
        <v>0</v>
      </c>
      <c r="P16" s="11">
        <f>VLOOKUP($B16,'Form Responses 1'!$B$2:$S$771,13,FALSE)</f>
        <v>17</v>
      </c>
      <c r="Q16" s="11">
        <f>VLOOKUP($B16,'Form Responses 1'!$B$2:$S$771,14,FALSE)</f>
        <v>8</v>
      </c>
      <c r="R16" s="11">
        <f>VLOOKUP($B16,'Form Responses 1'!$B$2:$S$771,15,FALSE)</f>
        <v>0</v>
      </c>
      <c r="S16" s="11">
        <f>VLOOKUP($B16,'Form Responses 1'!$B$2:$S$771,16,FALSE)</f>
        <v>0</v>
      </c>
      <c r="T16" s="1">
        <f>VLOOKUP($B16,'Form Responses 1'!$B$2:$S$771,17,FALSE)</f>
        <v>0</v>
      </c>
      <c r="U16" s="1">
        <f>VLOOKUP($B16,'Form Responses 1'!$B$2:$S$771,18,FALSE)</f>
        <v>0</v>
      </c>
      <c r="V16" s="1">
        <f>VLOOKUP($B16,'Form Responses 1'!$B$2:$U$771,19,FALSE)</f>
        <v>83</v>
      </c>
      <c r="W16" s="1">
        <f>VLOOKUP($B16,'Form Responses 1'!$B$2:$U$771,20,FALSE)</f>
        <v>83</v>
      </c>
      <c r="X16" s="16">
        <f>COUNTIF('Form Responses 1'!$B$2:$B$763,$B16)</f>
        <v>1</v>
      </c>
      <c r="Y16" s="16" t="str">
        <f t="shared" si="0"/>
        <v>TIDAK</v>
      </c>
      <c r="Z16" s="16" t="str">
        <f t="shared" si="1"/>
        <v>TIDAK</v>
      </c>
      <c r="AA16" s="16" t="str">
        <f t="shared" si="2"/>
        <v>TIDAK</v>
      </c>
    </row>
    <row r="17" spans="1:27" ht="15.75" customHeight="1" x14ac:dyDescent="0.25">
      <c r="A17" s="13" t="s">
        <v>568</v>
      </c>
      <c r="B17" s="14">
        <v>60720755</v>
      </c>
      <c r="C17" s="13" t="s">
        <v>33</v>
      </c>
      <c r="D17" s="13" t="s">
        <v>558</v>
      </c>
      <c r="E17" s="13"/>
      <c r="F17" s="13" t="s">
        <v>29</v>
      </c>
      <c r="G17" s="15">
        <v>176</v>
      </c>
      <c r="I17" s="9" t="e">
        <f>VLOOKUP($B17,'Form Responses 1'!$B$2:$S$771,6,FALSE)</f>
        <v>#N/A</v>
      </c>
      <c r="J17" s="9" t="e">
        <f>VLOOKUP($B17,'Form Responses 1'!$B$2:$S$771,7,FALSE)</f>
        <v>#N/A</v>
      </c>
      <c r="K17" s="9" t="e">
        <f>VLOOKUP($B17,'Form Responses 1'!$B$2:$S$771,8,FALSE)</f>
        <v>#N/A</v>
      </c>
      <c r="L17" s="10" t="e">
        <f>VLOOKUP($B17,'Form Responses 1'!$B$2:$S$771,9,FALSE)</f>
        <v>#N/A</v>
      </c>
      <c r="M17" s="10" t="e">
        <f>VLOOKUP($B17,'Form Responses 1'!$B$2:$S$771,10,FALSE)</f>
        <v>#N/A</v>
      </c>
      <c r="N17" s="10" t="e">
        <f>VLOOKUP($B17,'Form Responses 1'!$B$2:$S$771,11,FALSE)</f>
        <v>#N/A</v>
      </c>
      <c r="O17" s="10" t="e">
        <f>VLOOKUP($B17,'Form Responses 1'!$B$2:$S$771,12,FALSE)</f>
        <v>#N/A</v>
      </c>
      <c r="P17" s="11" t="e">
        <f>VLOOKUP($B17,'Form Responses 1'!$B$2:$S$771,13,FALSE)</f>
        <v>#N/A</v>
      </c>
      <c r="Q17" s="11" t="e">
        <f>VLOOKUP($B17,'Form Responses 1'!$B$2:$S$771,14,FALSE)</f>
        <v>#N/A</v>
      </c>
      <c r="R17" s="11" t="e">
        <f>VLOOKUP($B17,'Form Responses 1'!$B$2:$S$771,15,FALSE)</f>
        <v>#N/A</v>
      </c>
      <c r="S17" s="11" t="e">
        <f>VLOOKUP($B17,'Form Responses 1'!$B$2:$S$771,16,FALSE)</f>
        <v>#N/A</v>
      </c>
      <c r="T17" s="1" t="e">
        <f>VLOOKUP($B17,'Form Responses 1'!$B$2:$S$771,17,FALSE)</f>
        <v>#N/A</v>
      </c>
      <c r="U17" s="1" t="e">
        <f>VLOOKUP($B17,'Form Responses 1'!$B$2:$S$771,18,FALSE)</f>
        <v>#N/A</v>
      </c>
      <c r="V17" s="1" t="e">
        <f>VLOOKUP($B17,'Form Responses 1'!$B$2:$U$771,19,FALSE)</f>
        <v>#N/A</v>
      </c>
      <c r="W17" s="1" t="e">
        <f>VLOOKUP($B17,'Form Responses 1'!$B$2:$U$771,20,FALSE)</f>
        <v>#N/A</v>
      </c>
      <c r="X17" s="16">
        <f>COUNTIF('Form Responses 1'!$B$2:$B$763,$B17)</f>
        <v>0</v>
      </c>
      <c r="Y17" s="16" t="e">
        <f t="shared" si="0"/>
        <v>#N/A</v>
      </c>
      <c r="Z17" s="16" t="e">
        <f t="shared" si="1"/>
        <v>#N/A</v>
      </c>
      <c r="AA17" s="16" t="e">
        <f t="shared" si="2"/>
        <v>#N/A</v>
      </c>
    </row>
    <row r="18" spans="1:27" ht="15.75" customHeight="1" x14ac:dyDescent="0.25">
      <c r="A18" s="13" t="s">
        <v>569</v>
      </c>
      <c r="B18" s="14">
        <v>69726238</v>
      </c>
      <c r="C18" s="13" t="s">
        <v>33</v>
      </c>
      <c r="D18" s="13" t="s">
        <v>558</v>
      </c>
      <c r="E18" s="13"/>
      <c r="F18" s="13" t="s">
        <v>29</v>
      </c>
      <c r="G18" s="15">
        <v>143</v>
      </c>
      <c r="I18" s="9">
        <f>VLOOKUP($B18,'Form Responses 1'!$B$2:$S$771,6,FALSE)</f>
        <v>142</v>
      </c>
      <c r="J18" s="9">
        <f>VLOOKUP($B18,'Form Responses 1'!$B$2:$S$771,7,FALSE)</f>
        <v>74</v>
      </c>
      <c r="K18" s="9">
        <f>VLOOKUP($B18,'Form Responses 1'!$B$2:$S$771,8,FALSE)</f>
        <v>68</v>
      </c>
      <c r="L18" s="10">
        <f>VLOOKUP($B18,'Form Responses 1'!$B$2:$S$771,9,FALSE)</f>
        <v>124</v>
      </c>
      <c r="M18" s="10">
        <f>VLOOKUP($B18,'Form Responses 1'!$B$2:$S$771,10,FALSE)</f>
        <v>0</v>
      </c>
      <c r="N18" s="10">
        <f>VLOOKUP($B18,'Form Responses 1'!$B$2:$S$771,11,FALSE)</f>
        <v>114</v>
      </c>
      <c r="O18" s="10">
        <f>VLOOKUP($B18,'Form Responses 1'!$B$2:$S$771,12,FALSE)</f>
        <v>10</v>
      </c>
      <c r="P18" s="11">
        <f>VLOOKUP($B18,'Form Responses 1'!$B$2:$S$771,13,FALSE)</f>
        <v>16</v>
      </c>
      <c r="Q18" s="11">
        <f>VLOOKUP($B18,'Form Responses 1'!$B$2:$S$771,14,FALSE)</f>
        <v>0</v>
      </c>
      <c r="R18" s="11">
        <f>VLOOKUP($B18,'Form Responses 1'!$B$2:$S$771,15,FALSE)</f>
        <v>16</v>
      </c>
      <c r="S18" s="11">
        <f>VLOOKUP($B18,'Form Responses 1'!$B$2:$S$771,16,FALSE)</f>
        <v>0</v>
      </c>
      <c r="T18" s="1">
        <f>VLOOKUP($B18,'Form Responses 1'!$B$2:$S$771,17,FALSE)</f>
        <v>1</v>
      </c>
      <c r="U18" s="1" t="str">
        <f>VLOOKUP($B18,'Form Responses 1'!$B$2:$S$771,18,FALSE)</f>
        <v>Anak C - Meninggal</v>
      </c>
      <c r="V18" s="1">
        <f>VLOOKUP($B18,'Form Responses 1'!$B$2:$U$771,19,FALSE)</f>
        <v>47</v>
      </c>
      <c r="W18" s="1">
        <f>VLOOKUP($B18,'Form Responses 1'!$B$2:$U$771,20,FALSE)</f>
        <v>47</v>
      </c>
      <c r="X18" s="16">
        <f>COUNTIF('Form Responses 1'!$B$2:$B$763,$B18)</f>
        <v>1</v>
      </c>
      <c r="Y18" s="16" t="str">
        <f t="shared" si="0"/>
        <v>SAMA</v>
      </c>
      <c r="Z18" s="16" t="str">
        <f t="shared" si="1"/>
        <v>SAMA</v>
      </c>
      <c r="AA18" s="16" t="str">
        <f t="shared" si="2"/>
        <v>TIDAK</v>
      </c>
    </row>
    <row r="19" spans="1:27" ht="15.75" customHeight="1" x14ac:dyDescent="0.25">
      <c r="A19" s="13" t="s">
        <v>570</v>
      </c>
      <c r="B19" s="14">
        <v>60720785</v>
      </c>
      <c r="C19" s="13" t="s">
        <v>33</v>
      </c>
      <c r="D19" s="13" t="s">
        <v>558</v>
      </c>
      <c r="E19" s="13"/>
      <c r="F19" s="13" t="s">
        <v>27</v>
      </c>
      <c r="G19" s="15">
        <v>0</v>
      </c>
      <c r="I19" s="9" t="e">
        <f>VLOOKUP($B19,'Form Responses 1'!$B$2:$S$771,6,FALSE)</f>
        <v>#N/A</v>
      </c>
      <c r="J19" s="9" t="e">
        <f>VLOOKUP($B19,'Form Responses 1'!$B$2:$S$771,7,FALSE)</f>
        <v>#N/A</v>
      </c>
      <c r="K19" s="9" t="e">
        <f>VLOOKUP($B19,'Form Responses 1'!$B$2:$S$771,8,FALSE)</f>
        <v>#N/A</v>
      </c>
      <c r="L19" s="10" t="e">
        <f>VLOOKUP($B19,'Form Responses 1'!$B$2:$S$771,9,FALSE)</f>
        <v>#N/A</v>
      </c>
      <c r="M19" s="10" t="e">
        <f>VLOOKUP($B19,'Form Responses 1'!$B$2:$S$771,10,FALSE)</f>
        <v>#N/A</v>
      </c>
      <c r="N19" s="10" t="e">
        <f>VLOOKUP($B19,'Form Responses 1'!$B$2:$S$771,11,FALSE)</f>
        <v>#N/A</v>
      </c>
      <c r="O19" s="10" t="e">
        <f>VLOOKUP($B19,'Form Responses 1'!$B$2:$S$771,12,FALSE)</f>
        <v>#N/A</v>
      </c>
      <c r="P19" s="11" t="e">
        <f>VLOOKUP($B19,'Form Responses 1'!$B$2:$S$771,13,FALSE)</f>
        <v>#N/A</v>
      </c>
      <c r="Q19" s="11" t="e">
        <f>VLOOKUP($B19,'Form Responses 1'!$B$2:$S$771,14,FALSE)</f>
        <v>#N/A</v>
      </c>
      <c r="R19" s="11" t="e">
        <f>VLOOKUP($B19,'Form Responses 1'!$B$2:$S$771,15,FALSE)</f>
        <v>#N/A</v>
      </c>
      <c r="S19" s="11" t="e">
        <f>VLOOKUP($B19,'Form Responses 1'!$B$2:$S$771,16,FALSE)</f>
        <v>#N/A</v>
      </c>
      <c r="T19" s="1" t="e">
        <f>VLOOKUP($B19,'Form Responses 1'!$B$2:$S$771,17,FALSE)</f>
        <v>#N/A</v>
      </c>
      <c r="U19" s="1" t="e">
        <f>VLOOKUP($B19,'Form Responses 1'!$B$2:$S$771,18,FALSE)</f>
        <v>#N/A</v>
      </c>
      <c r="V19" s="1" t="e">
        <f>VLOOKUP($B19,'Form Responses 1'!$B$2:$U$771,19,FALSE)</f>
        <v>#N/A</v>
      </c>
      <c r="W19" s="1" t="e">
        <f>VLOOKUP($B19,'Form Responses 1'!$B$2:$U$771,20,FALSE)</f>
        <v>#N/A</v>
      </c>
      <c r="X19" s="16">
        <f>COUNTIF('Form Responses 1'!$B$2:$B$763,$B19)</f>
        <v>0</v>
      </c>
      <c r="Y19" s="16" t="e">
        <f t="shared" si="0"/>
        <v>#N/A</v>
      </c>
      <c r="Z19" s="16" t="e">
        <f t="shared" si="1"/>
        <v>#N/A</v>
      </c>
      <c r="AA19" s="16" t="e">
        <f t="shared" si="2"/>
        <v>#N/A</v>
      </c>
    </row>
    <row r="20" spans="1:27" ht="15.75" customHeight="1" x14ac:dyDescent="0.25">
      <c r="A20" s="13" t="s">
        <v>94</v>
      </c>
      <c r="B20" s="14">
        <v>60720754</v>
      </c>
      <c r="C20" s="13" t="s">
        <v>33</v>
      </c>
      <c r="D20" s="13" t="s">
        <v>558</v>
      </c>
      <c r="E20" s="13"/>
      <c r="F20" s="13" t="s">
        <v>34</v>
      </c>
      <c r="G20" s="15">
        <v>344</v>
      </c>
      <c r="I20" s="9">
        <f>VLOOKUP($B20,'Form Responses 1'!$B$2:$S$771,6,FALSE)</f>
        <v>344</v>
      </c>
      <c r="J20" s="9">
        <f>VLOOKUP($B20,'Form Responses 1'!$B$2:$S$771,7,FALSE)</f>
        <v>172</v>
      </c>
      <c r="K20" s="9">
        <f>VLOOKUP($B20,'Form Responses 1'!$B$2:$S$771,8,FALSE)</f>
        <v>172</v>
      </c>
      <c r="L20" s="10">
        <f>VLOOKUP($B20,'Form Responses 1'!$B$2:$S$771,9,FALSE)</f>
        <v>338</v>
      </c>
      <c r="M20" s="10">
        <f>VLOOKUP($B20,'Form Responses 1'!$B$2:$S$771,10,FALSE)</f>
        <v>0</v>
      </c>
      <c r="N20" s="10">
        <f>VLOOKUP($B20,'Form Responses 1'!$B$2:$S$771,11,FALSE)</f>
        <v>331</v>
      </c>
      <c r="O20" s="10">
        <f>VLOOKUP($B20,'Form Responses 1'!$B$2:$S$771,12,FALSE)</f>
        <v>7</v>
      </c>
      <c r="P20" s="11">
        <f>VLOOKUP($B20,'Form Responses 1'!$B$2:$S$771,13,FALSE)</f>
        <v>6</v>
      </c>
      <c r="Q20" s="11">
        <f>VLOOKUP($B20,'Form Responses 1'!$B$2:$S$771,14,FALSE)</f>
        <v>0</v>
      </c>
      <c r="R20" s="11">
        <f>VLOOKUP($B20,'Form Responses 1'!$B$2:$S$771,15,FALSE)</f>
        <v>4</v>
      </c>
      <c r="S20" s="11">
        <f>VLOOKUP($B20,'Form Responses 1'!$B$2:$S$771,16,FALSE)</f>
        <v>2</v>
      </c>
      <c r="T20" s="1">
        <f>VLOOKUP($B20,'Form Responses 1'!$B$2:$S$771,17,FALSE)</f>
        <v>0</v>
      </c>
      <c r="U20" s="1">
        <f>VLOOKUP($B20,'Form Responses 1'!$B$2:$S$771,18,FALSE)</f>
        <v>0</v>
      </c>
      <c r="V20" s="1">
        <f>VLOOKUP($B20,'Form Responses 1'!$B$2:$U$771,19,FALSE)</f>
        <v>0</v>
      </c>
      <c r="W20" s="1">
        <f>VLOOKUP($B20,'Form Responses 1'!$B$2:$U$771,20,FALSE)</f>
        <v>0</v>
      </c>
      <c r="X20" s="16">
        <f>COUNTIF('Form Responses 1'!$B$2:$B$763,$B20)</f>
        <v>1</v>
      </c>
      <c r="Y20" s="16" t="str">
        <f t="shared" si="0"/>
        <v>SAMA</v>
      </c>
      <c r="Z20" s="16" t="str">
        <f t="shared" si="1"/>
        <v>SAMA</v>
      </c>
      <c r="AA20" s="16" t="str">
        <f t="shared" si="2"/>
        <v>SAMA</v>
      </c>
    </row>
    <row r="21" spans="1:27" ht="15.75" customHeight="1" x14ac:dyDescent="0.25">
      <c r="A21" s="13" t="s">
        <v>36</v>
      </c>
      <c r="B21" s="14">
        <v>60720751</v>
      </c>
      <c r="C21" s="13" t="s">
        <v>33</v>
      </c>
      <c r="D21" s="13" t="s">
        <v>558</v>
      </c>
      <c r="E21" s="13"/>
      <c r="F21" s="13" t="s">
        <v>34</v>
      </c>
      <c r="G21" s="15">
        <v>583</v>
      </c>
      <c r="I21" s="9">
        <f>VLOOKUP($B21,'Form Responses 1'!$B$2:$S$771,6,FALSE)</f>
        <v>587</v>
      </c>
      <c r="J21" s="9">
        <f>VLOOKUP($B21,'Form Responses 1'!$B$2:$S$771,7,FALSE)</f>
        <v>267</v>
      </c>
      <c r="K21" s="9">
        <f>VLOOKUP($B21,'Form Responses 1'!$B$2:$S$771,8,FALSE)</f>
        <v>320</v>
      </c>
      <c r="L21" s="10">
        <f>VLOOKUP($B21,'Form Responses 1'!$B$2:$S$771,9,FALSE)</f>
        <v>473</v>
      </c>
      <c r="M21" s="10">
        <f>VLOOKUP($B21,'Form Responses 1'!$B$2:$S$771,10,FALSE)</f>
        <v>0</v>
      </c>
      <c r="N21" s="10">
        <f>VLOOKUP($B21,'Form Responses 1'!$B$2:$S$771,11,FALSE)</f>
        <v>470</v>
      </c>
      <c r="O21" s="10">
        <f>VLOOKUP($B21,'Form Responses 1'!$B$2:$S$771,12,FALSE)</f>
        <v>3</v>
      </c>
      <c r="P21" s="11">
        <f>VLOOKUP($B21,'Form Responses 1'!$B$2:$S$771,13,FALSE)</f>
        <v>114</v>
      </c>
      <c r="Q21" s="11">
        <f>VLOOKUP($B21,'Form Responses 1'!$B$2:$S$771,14,FALSE)</f>
        <v>0</v>
      </c>
      <c r="R21" s="11">
        <f>VLOOKUP($B21,'Form Responses 1'!$B$2:$S$771,15,FALSE)</f>
        <v>111</v>
      </c>
      <c r="S21" s="11">
        <f>VLOOKUP($B21,'Form Responses 1'!$B$2:$S$771,16,FALSE)</f>
        <v>3</v>
      </c>
      <c r="T21" s="1">
        <f>VLOOKUP($B21,'Form Responses 1'!$B$2:$S$771,17,FALSE)</f>
        <v>0</v>
      </c>
      <c r="U21" s="1" t="str">
        <f>VLOOKUP($B21,'Form Responses 1'!$B$2:$S$771,18,FALSE)</f>
        <v>-</v>
      </c>
      <c r="V21" s="1">
        <f>VLOOKUP($B21,'Form Responses 1'!$B$2:$U$771,19,FALSE)</f>
        <v>93</v>
      </c>
      <c r="W21" s="1">
        <f>VLOOKUP($B21,'Form Responses 1'!$B$2:$U$771,20,FALSE)</f>
        <v>93</v>
      </c>
      <c r="X21" s="16">
        <f>COUNTIF('Form Responses 1'!$B$2:$B$763,$B21)</f>
        <v>1</v>
      </c>
      <c r="Y21" s="16" t="str">
        <f t="shared" si="0"/>
        <v>SAMA</v>
      </c>
      <c r="Z21" s="16" t="str">
        <f t="shared" si="1"/>
        <v>SAMA</v>
      </c>
      <c r="AA21" s="16" t="str">
        <f t="shared" si="2"/>
        <v>SAMA</v>
      </c>
    </row>
    <row r="22" spans="1:27" ht="15.75" customHeight="1" x14ac:dyDescent="0.25">
      <c r="A22" s="13" t="s">
        <v>571</v>
      </c>
      <c r="B22" s="14">
        <v>60720769</v>
      </c>
      <c r="C22" s="13" t="s">
        <v>33</v>
      </c>
      <c r="D22" s="13" t="s">
        <v>558</v>
      </c>
      <c r="E22" s="13"/>
      <c r="F22" s="13" t="s">
        <v>29</v>
      </c>
      <c r="G22" s="15">
        <v>78</v>
      </c>
      <c r="I22" s="9" t="e">
        <f>VLOOKUP($B22,'Form Responses 1'!$B$2:$S$771,6,FALSE)</f>
        <v>#N/A</v>
      </c>
      <c r="J22" s="9" t="e">
        <f>VLOOKUP($B22,'Form Responses 1'!$B$2:$S$771,7,FALSE)</f>
        <v>#N/A</v>
      </c>
      <c r="K22" s="9" t="e">
        <f>VLOOKUP($B22,'Form Responses 1'!$B$2:$S$771,8,FALSE)</f>
        <v>#N/A</v>
      </c>
      <c r="L22" s="10" t="e">
        <f>VLOOKUP($B22,'Form Responses 1'!$B$2:$S$771,9,FALSE)</f>
        <v>#N/A</v>
      </c>
      <c r="M22" s="10" t="e">
        <f>VLOOKUP($B22,'Form Responses 1'!$B$2:$S$771,10,FALSE)</f>
        <v>#N/A</v>
      </c>
      <c r="N22" s="10" t="e">
        <f>VLOOKUP($B22,'Form Responses 1'!$B$2:$S$771,11,FALSE)</f>
        <v>#N/A</v>
      </c>
      <c r="O22" s="10" t="e">
        <f>VLOOKUP($B22,'Form Responses 1'!$B$2:$S$771,12,FALSE)</f>
        <v>#N/A</v>
      </c>
      <c r="P22" s="11" t="e">
        <f>VLOOKUP($B22,'Form Responses 1'!$B$2:$S$771,13,FALSE)</f>
        <v>#N/A</v>
      </c>
      <c r="Q22" s="11" t="e">
        <f>VLOOKUP($B22,'Form Responses 1'!$B$2:$S$771,14,FALSE)</f>
        <v>#N/A</v>
      </c>
      <c r="R22" s="11" t="e">
        <f>VLOOKUP($B22,'Form Responses 1'!$B$2:$S$771,15,FALSE)</f>
        <v>#N/A</v>
      </c>
      <c r="S22" s="11" t="e">
        <f>VLOOKUP($B22,'Form Responses 1'!$B$2:$S$771,16,FALSE)</f>
        <v>#N/A</v>
      </c>
      <c r="T22" s="1" t="e">
        <f>VLOOKUP($B22,'Form Responses 1'!$B$2:$S$771,17,FALSE)</f>
        <v>#N/A</v>
      </c>
      <c r="U22" s="1" t="e">
        <f>VLOOKUP($B22,'Form Responses 1'!$B$2:$S$771,18,FALSE)</f>
        <v>#N/A</v>
      </c>
      <c r="V22" s="1" t="e">
        <f>VLOOKUP($B22,'Form Responses 1'!$B$2:$U$771,19,FALSE)</f>
        <v>#N/A</v>
      </c>
      <c r="W22" s="1" t="e">
        <f>VLOOKUP($B22,'Form Responses 1'!$B$2:$U$771,20,FALSE)</f>
        <v>#N/A</v>
      </c>
      <c r="X22" s="16">
        <f>COUNTIF('Form Responses 1'!$B$2:$B$763,$B22)</f>
        <v>0</v>
      </c>
      <c r="Y22" s="16" t="e">
        <f t="shared" si="0"/>
        <v>#N/A</v>
      </c>
      <c r="Z22" s="16" t="e">
        <f t="shared" si="1"/>
        <v>#N/A</v>
      </c>
      <c r="AA22" s="16" t="e">
        <f t="shared" si="2"/>
        <v>#N/A</v>
      </c>
    </row>
    <row r="23" spans="1:27" ht="15.75" customHeight="1" x14ac:dyDescent="0.25">
      <c r="A23" s="13" t="s">
        <v>92</v>
      </c>
      <c r="B23" s="14">
        <v>60720756</v>
      </c>
      <c r="C23" s="13" t="s">
        <v>33</v>
      </c>
      <c r="D23" s="13" t="s">
        <v>558</v>
      </c>
      <c r="E23" s="13"/>
      <c r="F23" s="13" t="s">
        <v>29</v>
      </c>
      <c r="G23" s="15">
        <v>317</v>
      </c>
      <c r="I23" s="9">
        <f>VLOOKUP($B23,'Form Responses 1'!$B$2:$S$771,6,FALSE)</f>
        <v>320</v>
      </c>
      <c r="J23" s="9">
        <f>VLOOKUP($B23,'Form Responses 1'!$B$2:$S$771,7,FALSE)</f>
        <v>159</v>
      </c>
      <c r="K23" s="9">
        <f>VLOOKUP($B23,'Form Responses 1'!$B$2:$S$771,8,FALSE)</f>
        <v>161</v>
      </c>
      <c r="L23" s="10">
        <f>VLOOKUP($B23,'Form Responses 1'!$B$2:$S$771,9,FALSE)</f>
        <v>320</v>
      </c>
      <c r="M23" s="10">
        <f>VLOOKUP($B23,'Form Responses 1'!$B$2:$S$771,10,FALSE)</f>
        <v>7</v>
      </c>
      <c r="N23" s="10">
        <f>VLOOKUP($B23,'Form Responses 1'!$B$2:$S$771,11,FALSE)</f>
        <v>312</v>
      </c>
      <c r="O23" s="10">
        <f>VLOOKUP($B23,'Form Responses 1'!$B$2:$S$771,12,FALSE)</f>
        <v>1</v>
      </c>
      <c r="P23" s="11">
        <f>VLOOKUP($B23,'Form Responses 1'!$B$2:$S$771,13,FALSE)</f>
        <v>0</v>
      </c>
      <c r="Q23" s="11">
        <f>VLOOKUP($B23,'Form Responses 1'!$B$2:$S$771,14,FALSE)</f>
        <v>0</v>
      </c>
      <c r="R23" s="11">
        <f>VLOOKUP($B23,'Form Responses 1'!$B$2:$S$771,15,FALSE)</f>
        <v>0</v>
      </c>
      <c r="S23" s="11">
        <f>VLOOKUP($B23,'Form Responses 1'!$B$2:$S$771,16,FALSE)</f>
        <v>0</v>
      </c>
      <c r="T23" s="1">
        <f>VLOOKUP($B23,'Form Responses 1'!$B$2:$S$771,17,FALSE)</f>
        <v>0</v>
      </c>
      <c r="U23" s="1">
        <f>VLOOKUP($B23,'Form Responses 1'!$B$2:$S$771,18,FALSE)</f>
        <v>0</v>
      </c>
      <c r="V23" s="1">
        <f>VLOOKUP($B23,'Form Responses 1'!$B$2:$U$771,19,FALSE)</f>
        <v>0</v>
      </c>
      <c r="W23" s="1">
        <f>VLOOKUP($B23,'Form Responses 1'!$B$2:$U$771,20,FALSE)</f>
        <v>0</v>
      </c>
      <c r="X23" s="16">
        <f>COUNTIF('Form Responses 1'!$B$2:$B$763,$B23)</f>
        <v>1</v>
      </c>
      <c r="Y23" s="16" t="str">
        <f t="shared" si="0"/>
        <v>SAMA</v>
      </c>
      <c r="Z23" s="16" t="str">
        <f t="shared" si="1"/>
        <v>SAMA</v>
      </c>
      <c r="AA23" s="16" t="str">
        <f t="shared" si="2"/>
        <v>SAMA</v>
      </c>
    </row>
    <row r="24" spans="1:27" ht="15.75" customHeight="1" x14ac:dyDescent="0.25">
      <c r="A24" s="13" t="s">
        <v>572</v>
      </c>
      <c r="B24" s="14">
        <v>69927705</v>
      </c>
      <c r="C24" s="13" t="s">
        <v>33</v>
      </c>
      <c r="D24" s="13" t="s">
        <v>558</v>
      </c>
      <c r="E24" s="13"/>
      <c r="F24" s="13" t="s">
        <v>29</v>
      </c>
      <c r="G24" s="15">
        <v>64</v>
      </c>
      <c r="I24" s="9">
        <f>VLOOKUP($B24,'Form Responses 1'!$B$2:$S$771,6,FALSE)</f>
        <v>66</v>
      </c>
      <c r="J24" s="9">
        <f>VLOOKUP($B24,'Form Responses 1'!$B$2:$S$771,7,FALSE)</f>
        <v>39</v>
      </c>
      <c r="K24" s="9">
        <f>VLOOKUP($B24,'Form Responses 1'!$B$2:$S$771,8,FALSE)</f>
        <v>27</v>
      </c>
      <c r="L24" s="10">
        <f>VLOOKUP($B24,'Form Responses 1'!$B$2:$S$771,9,FALSE)</f>
        <v>54</v>
      </c>
      <c r="M24" s="10">
        <f>VLOOKUP($B24,'Form Responses 1'!$B$2:$S$771,10,FALSE)</f>
        <v>20</v>
      </c>
      <c r="N24" s="10">
        <f>VLOOKUP($B24,'Form Responses 1'!$B$2:$S$771,11,FALSE)</f>
        <v>44</v>
      </c>
      <c r="O24" s="10">
        <f>VLOOKUP($B24,'Form Responses 1'!$B$2:$S$771,12,FALSE)</f>
        <v>1</v>
      </c>
      <c r="P24" s="11">
        <f>VLOOKUP($B24,'Form Responses 1'!$B$2:$S$771,13,FALSE)</f>
        <v>12</v>
      </c>
      <c r="Q24" s="11">
        <f>VLOOKUP($B24,'Form Responses 1'!$B$2:$S$771,14,FALSE)</f>
        <v>2</v>
      </c>
      <c r="R24" s="11">
        <f>VLOOKUP($B24,'Form Responses 1'!$B$2:$S$771,15,FALSE)</f>
        <v>10</v>
      </c>
      <c r="S24" s="11">
        <f>VLOOKUP($B24,'Form Responses 1'!$B$2:$S$771,16,FALSE)</f>
        <v>0</v>
      </c>
      <c r="T24" s="1">
        <f>VLOOKUP($B24,'Form Responses 1'!$B$2:$S$771,17,FALSE)</f>
        <v>0</v>
      </c>
      <c r="U24" s="1" t="str">
        <f>VLOOKUP($B24,'Form Responses 1'!$B$2:$S$771,18,FALSE)</f>
        <v>-</v>
      </c>
      <c r="V24" s="1">
        <f>VLOOKUP($B24,'Form Responses 1'!$B$2:$U$771,19,FALSE)</f>
        <v>0</v>
      </c>
      <c r="W24" s="1">
        <f>VLOOKUP($B24,'Form Responses 1'!$B$2:$U$771,20,FALSE)</f>
        <v>0</v>
      </c>
      <c r="X24" s="16">
        <f>COUNTIF('Form Responses 1'!$B$2:$B$763,$B24)</f>
        <v>1</v>
      </c>
      <c r="Y24" s="16" t="str">
        <f t="shared" si="0"/>
        <v>TIDAK</v>
      </c>
      <c r="Z24" s="16" t="str">
        <f t="shared" si="1"/>
        <v>SAMA</v>
      </c>
      <c r="AA24" s="16" t="str">
        <f t="shared" si="2"/>
        <v>SAMA</v>
      </c>
    </row>
    <row r="25" spans="1:27" ht="15.75" customHeight="1" x14ac:dyDescent="0.25">
      <c r="A25" s="13" t="s">
        <v>246</v>
      </c>
      <c r="B25" s="14">
        <v>60720793</v>
      </c>
      <c r="C25" s="13" t="s">
        <v>33</v>
      </c>
      <c r="D25" s="13" t="s">
        <v>558</v>
      </c>
      <c r="E25" s="13"/>
      <c r="F25" s="13" t="s">
        <v>24</v>
      </c>
      <c r="G25" s="15">
        <v>71</v>
      </c>
      <c r="I25" s="9">
        <f>VLOOKUP($B25,'Form Responses 1'!$B$2:$S$771,6,FALSE)</f>
        <v>74</v>
      </c>
      <c r="J25" s="9">
        <f>VLOOKUP($B25,'Form Responses 1'!$B$2:$S$771,7,FALSE)</f>
        <v>42</v>
      </c>
      <c r="K25" s="9">
        <f>VLOOKUP($B25,'Form Responses 1'!$B$2:$S$771,8,FALSE)</f>
        <v>32</v>
      </c>
      <c r="L25" s="10">
        <f>VLOOKUP($B25,'Form Responses 1'!$B$2:$S$771,9,FALSE)</f>
        <v>60</v>
      </c>
      <c r="M25" s="10">
        <f>VLOOKUP($B25,'Form Responses 1'!$B$2:$S$771,10,FALSE)</f>
        <v>3</v>
      </c>
      <c r="N25" s="10">
        <f>VLOOKUP($B25,'Form Responses 1'!$B$2:$S$771,11,FALSE)</f>
        <v>56</v>
      </c>
      <c r="O25" s="10">
        <f>VLOOKUP($B25,'Form Responses 1'!$B$2:$S$771,12,FALSE)</f>
        <v>1</v>
      </c>
      <c r="P25" s="11">
        <f>VLOOKUP($B25,'Form Responses 1'!$B$2:$S$771,13,FALSE)</f>
        <v>14</v>
      </c>
      <c r="Q25" s="11">
        <f>VLOOKUP($B25,'Form Responses 1'!$B$2:$S$771,14,FALSE)</f>
        <v>2</v>
      </c>
      <c r="R25" s="11">
        <f>VLOOKUP($B25,'Form Responses 1'!$B$2:$S$771,15,FALSE)</f>
        <v>11</v>
      </c>
      <c r="S25" s="11">
        <f>VLOOKUP($B25,'Form Responses 1'!$B$2:$S$771,16,FALSE)</f>
        <v>1</v>
      </c>
      <c r="T25" s="1">
        <f>VLOOKUP($B25,'Form Responses 1'!$B$2:$S$771,17,FALSE)</f>
        <v>1</v>
      </c>
      <c r="U25" s="1" t="str">
        <f>VLOOKUP($B25,'Form Responses 1'!$B$2:$S$771,18,FALSE)</f>
        <v>Denis Irawan - Tidak ada keterangan</v>
      </c>
      <c r="V25" s="1">
        <f>VLOOKUP($B25,'Form Responses 1'!$B$2:$U$771,19,FALSE)</f>
        <v>4</v>
      </c>
      <c r="W25" s="1">
        <f>VLOOKUP($B25,'Form Responses 1'!$B$2:$U$771,20,FALSE)</f>
        <v>4</v>
      </c>
      <c r="X25" s="16">
        <f>COUNTIF('Form Responses 1'!$B$2:$B$763,$B25)</f>
        <v>1</v>
      </c>
      <c r="Y25" s="16" t="str">
        <f t="shared" si="0"/>
        <v>SAMA</v>
      </c>
      <c r="Z25" s="16" t="str">
        <f t="shared" si="1"/>
        <v>SAMA</v>
      </c>
      <c r="AA25" s="16" t="str">
        <f t="shared" si="2"/>
        <v>SAMA</v>
      </c>
    </row>
    <row r="26" spans="1:27" ht="15.75" customHeight="1" x14ac:dyDescent="0.25">
      <c r="A26" s="13" t="s">
        <v>573</v>
      </c>
      <c r="B26" s="14">
        <v>60720790</v>
      </c>
      <c r="C26" s="13" t="s">
        <v>33</v>
      </c>
      <c r="D26" s="13" t="s">
        <v>558</v>
      </c>
      <c r="E26" s="13"/>
      <c r="F26" s="13" t="s">
        <v>24</v>
      </c>
      <c r="G26" s="15">
        <v>66</v>
      </c>
      <c r="I26" s="9">
        <f>VLOOKUP($B26,'Form Responses 1'!$B$2:$S$771,6,FALSE)</f>
        <v>63</v>
      </c>
      <c r="J26" s="9">
        <f>VLOOKUP($B26,'Form Responses 1'!$B$2:$S$771,7,FALSE)</f>
        <v>31</v>
      </c>
      <c r="K26" s="9">
        <f>VLOOKUP($B26,'Form Responses 1'!$B$2:$S$771,8,FALSE)</f>
        <v>32</v>
      </c>
      <c r="L26" s="10">
        <f>VLOOKUP($B26,'Form Responses 1'!$B$2:$S$771,9,FALSE)</f>
        <v>57</v>
      </c>
      <c r="M26" s="10">
        <f>VLOOKUP($B26,'Form Responses 1'!$B$2:$S$771,10,FALSE)</f>
        <v>1</v>
      </c>
      <c r="N26" s="10">
        <f>VLOOKUP($B26,'Form Responses 1'!$B$2:$S$771,11,FALSE)</f>
        <v>49</v>
      </c>
      <c r="O26" s="10">
        <f>VLOOKUP($B26,'Form Responses 1'!$B$2:$S$771,12,FALSE)</f>
        <v>7</v>
      </c>
      <c r="P26" s="11">
        <f>VLOOKUP($B26,'Form Responses 1'!$B$2:$S$771,13,FALSE)</f>
        <v>6</v>
      </c>
      <c r="Q26" s="11">
        <f>VLOOKUP($B26,'Form Responses 1'!$B$2:$S$771,14,FALSE)</f>
        <v>0</v>
      </c>
      <c r="R26" s="11">
        <f>VLOOKUP($B26,'Form Responses 1'!$B$2:$S$771,15,FALSE)</f>
        <v>6</v>
      </c>
      <c r="S26" s="11">
        <f>VLOOKUP($B26,'Form Responses 1'!$B$2:$S$771,16,FALSE)</f>
        <v>0</v>
      </c>
      <c r="T26" s="1">
        <f>VLOOKUP($B26,'Form Responses 1'!$B$2:$S$771,17,FALSE)</f>
        <v>1</v>
      </c>
      <c r="U26" s="1" t="str">
        <f>VLOOKUP($B26,'Form Responses 1'!$B$2:$S$771,18,FALSE)</f>
        <v>Khofifah Lailatul Maghfiroh (A-Bekerja)</v>
      </c>
      <c r="V26" s="1">
        <f>VLOOKUP($B26,'Form Responses 1'!$B$2:$U$771,19,FALSE)</f>
        <v>0</v>
      </c>
      <c r="W26" s="1">
        <f>VLOOKUP($B26,'Form Responses 1'!$B$2:$U$771,20,FALSE)</f>
        <v>0</v>
      </c>
      <c r="X26" s="16">
        <f>COUNTIF('Form Responses 1'!$B$2:$B$763,$B26)</f>
        <v>1</v>
      </c>
      <c r="Y26" s="16" t="str">
        <f t="shared" si="0"/>
        <v>SAMA</v>
      </c>
      <c r="Z26" s="16" t="str">
        <f t="shared" si="1"/>
        <v>SAMA</v>
      </c>
      <c r="AA26" s="16" t="str">
        <f t="shared" si="2"/>
        <v>SAMA</v>
      </c>
    </row>
    <row r="27" spans="1:27" ht="15" x14ac:dyDescent="0.25">
      <c r="A27" s="13" t="s">
        <v>103</v>
      </c>
      <c r="B27" s="14">
        <v>60720784</v>
      </c>
      <c r="C27" s="13" t="s">
        <v>33</v>
      </c>
      <c r="D27" s="13" t="s">
        <v>558</v>
      </c>
      <c r="E27" s="13"/>
      <c r="F27" s="13" t="s">
        <v>27</v>
      </c>
      <c r="G27" s="15">
        <v>194</v>
      </c>
      <c r="I27" s="9">
        <f>VLOOKUP($B27,'Form Responses 1'!$B$2:$S$771,6,FALSE)</f>
        <v>195</v>
      </c>
      <c r="J27" s="9">
        <f>VLOOKUP($B27,'Form Responses 1'!$B$2:$S$771,7,FALSE)</f>
        <v>93</v>
      </c>
      <c r="K27" s="9">
        <f>VLOOKUP($B27,'Form Responses 1'!$B$2:$S$771,8,FALSE)</f>
        <v>102</v>
      </c>
      <c r="L27" s="10">
        <f>VLOOKUP($B27,'Form Responses 1'!$B$2:$S$771,9,FALSE)</f>
        <v>127</v>
      </c>
      <c r="M27" s="10">
        <f>VLOOKUP($B27,'Form Responses 1'!$B$2:$S$771,10,FALSE)</f>
        <v>1</v>
      </c>
      <c r="N27" s="10">
        <f>VLOOKUP($B27,'Form Responses 1'!$B$2:$S$771,11,FALSE)</f>
        <v>126</v>
      </c>
      <c r="O27" s="10">
        <f>VLOOKUP($B27,'Form Responses 1'!$B$2:$S$771,12,FALSE)</f>
        <v>0</v>
      </c>
      <c r="P27" s="11">
        <f>VLOOKUP($B27,'Form Responses 1'!$B$2:$S$771,13,FALSE)</f>
        <v>68</v>
      </c>
      <c r="Q27" s="11">
        <f>VLOOKUP($B27,'Form Responses 1'!$B$2:$S$771,14,FALSE)</f>
        <v>0</v>
      </c>
      <c r="R27" s="11">
        <f>VLOOKUP($B27,'Form Responses 1'!$B$2:$S$771,15,FALSE)</f>
        <v>68</v>
      </c>
      <c r="S27" s="11">
        <f>VLOOKUP($B27,'Form Responses 1'!$B$2:$S$771,16,FALSE)</f>
        <v>0</v>
      </c>
      <c r="T27" s="1">
        <f>VLOOKUP($B27,'Form Responses 1'!$B$2:$S$771,17,FALSE)</f>
        <v>0</v>
      </c>
      <c r="U27" s="1">
        <f>VLOOKUP($B27,'Form Responses 1'!$B$2:$S$771,18,FALSE)</f>
        <v>0</v>
      </c>
      <c r="V27" s="1">
        <f>VLOOKUP($B27,'Form Responses 1'!$B$2:$U$771,19,FALSE)</f>
        <v>31</v>
      </c>
      <c r="W27" s="1">
        <f>VLOOKUP($B27,'Form Responses 1'!$B$2:$U$771,20,FALSE)</f>
        <v>28</v>
      </c>
      <c r="X27" s="16">
        <f>COUNTIF('Form Responses 1'!$B$2:$B$763,$B27)</f>
        <v>1</v>
      </c>
      <c r="Y27" s="16" t="str">
        <f t="shared" si="0"/>
        <v>SAMA</v>
      </c>
      <c r="Z27" s="16" t="str">
        <f t="shared" si="1"/>
        <v>SAMA</v>
      </c>
      <c r="AA27" s="16" t="str">
        <f t="shared" si="2"/>
        <v>SAMA</v>
      </c>
    </row>
    <row r="28" spans="1:27" ht="15" x14ac:dyDescent="0.25">
      <c r="A28" s="13" t="s">
        <v>574</v>
      </c>
      <c r="B28" s="14">
        <v>60720775</v>
      </c>
      <c r="C28" s="13" t="s">
        <v>33</v>
      </c>
      <c r="D28" s="13" t="s">
        <v>558</v>
      </c>
      <c r="E28" s="13"/>
      <c r="F28" s="13" t="s">
        <v>29</v>
      </c>
      <c r="G28" s="15">
        <v>327</v>
      </c>
      <c r="I28" s="9">
        <f>VLOOKUP($B28,'Form Responses 1'!$B$2:$S$771,6,FALSE)</f>
        <v>332</v>
      </c>
      <c r="J28" s="9">
        <f>VLOOKUP($B28,'Form Responses 1'!$B$2:$S$771,7,FALSE)</f>
        <v>156</v>
      </c>
      <c r="K28" s="9">
        <f>VLOOKUP($B28,'Form Responses 1'!$B$2:$S$771,8,FALSE)</f>
        <v>176</v>
      </c>
      <c r="L28" s="10">
        <f>VLOOKUP($B28,'Form Responses 1'!$B$2:$S$771,9,FALSE)</f>
        <v>177</v>
      </c>
      <c r="M28" s="10">
        <f>VLOOKUP($B28,'Form Responses 1'!$B$2:$S$771,10,FALSE)</f>
        <v>162</v>
      </c>
      <c r="N28" s="10">
        <f>VLOOKUP($B28,'Form Responses 1'!$B$2:$S$771,11,FALSE)</f>
        <v>210</v>
      </c>
      <c r="O28" s="10">
        <f>VLOOKUP($B28,'Form Responses 1'!$B$2:$S$771,12,FALSE)</f>
        <v>142</v>
      </c>
      <c r="P28" s="11">
        <f>VLOOKUP($B28,'Form Responses 1'!$B$2:$S$771,13,FALSE)</f>
        <v>0</v>
      </c>
      <c r="Q28" s="11">
        <f>VLOOKUP($B28,'Form Responses 1'!$B$2:$S$771,14,FALSE)</f>
        <v>0</v>
      </c>
      <c r="R28" s="11">
        <f>VLOOKUP($B28,'Form Responses 1'!$B$2:$S$771,15,FALSE)</f>
        <v>1</v>
      </c>
      <c r="S28" s="11">
        <f>VLOOKUP($B28,'Form Responses 1'!$B$2:$S$771,16,FALSE)</f>
        <v>0</v>
      </c>
      <c r="T28" s="1">
        <f>VLOOKUP($B28,'Form Responses 1'!$B$2:$S$771,17,FALSE)</f>
        <v>0</v>
      </c>
      <c r="U28" s="1">
        <f>VLOOKUP($B28,'Form Responses 1'!$B$2:$S$771,18,FALSE)</f>
        <v>0</v>
      </c>
      <c r="V28" s="1">
        <f>VLOOKUP($B28,'Form Responses 1'!$B$2:$U$771,19,FALSE)</f>
        <v>0</v>
      </c>
      <c r="W28" s="1">
        <f>VLOOKUP($B28,'Form Responses 1'!$B$2:$U$771,20,FALSE)</f>
        <v>0</v>
      </c>
      <c r="X28" s="16">
        <f>COUNTIF('Form Responses 1'!$B$2:$B$763,$B28)</f>
        <v>1</v>
      </c>
      <c r="Y28" s="16" t="str">
        <f t="shared" si="0"/>
        <v>TIDAK</v>
      </c>
      <c r="Z28" s="16" t="str">
        <f t="shared" si="1"/>
        <v>TIDAK</v>
      </c>
      <c r="AA28" s="16" t="str">
        <f t="shared" si="2"/>
        <v>TIDAK</v>
      </c>
    </row>
    <row r="29" spans="1:27" ht="15" x14ac:dyDescent="0.25">
      <c r="A29" s="13" t="s">
        <v>91</v>
      </c>
      <c r="B29" s="14">
        <v>60720772</v>
      </c>
      <c r="C29" s="13" t="s">
        <v>33</v>
      </c>
      <c r="D29" s="13" t="s">
        <v>558</v>
      </c>
      <c r="E29" s="13"/>
      <c r="F29" s="13" t="s">
        <v>29</v>
      </c>
      <c r="G29" s="15">
        <v>43</v>
      </c>
      <c r="I29" s="9">
        <f>VLOOKUP($B29,'Form Responses 1'!$B$2:$S$771,6,FALSE)</f>
        <v>43</v>
      </c>
      <c r="J29" s="9">
        <f>VLOOKUP($B29,'Form Responses 1'!$B$2:$S$771,7,FALSE)</f>
        <v>25</v>
      </c>
      <c r="K29" s="9">
        <f>VLOOKUP($B29,'Form Responses 1'!$B$2:$S$771,8,FALSE)</f>
        <v>18</v>
      </c>
      <c r="L29" s="10">
        <f>VLOOKUP($B29,'Form Responses 1'!$B$2:$S$771,9,FALSE)</f>
        <v>40</v>
      </c>
      <c r="M29" s="10">
        <f>VLOOKUP($B29,'Form Responses 1'!$B$2:$S$771,10,FALSE)</f>
        <v>1</v>
      </c>
      <c r="N29" s="10">
        <f>VLOOKUP($B29,'Form Responses 1'!$B$2:$S$771,11,FALSE)</f>
        <v>39</v>
      </c>
      <c r="O29" s="10">
        <f>VLOOKUP($B29,'Form Responses 1'!$B$2:$S$771,12,FALSE)</f>
        <v>2</v>
      </c>
      <c r="P29" s="11">
        <f>VLOOKUP($B29,'Form Responses 1'!$B$2:$S$771,13,FALSE)</f>
        <v>3</v>
      </c>
      <c r="Q29" s="11">
        <f>VLOOKUP($B29,'Form Responses 1'!$B$2:$S$771,14,FALSE)</f>
        <v>0</v>
      </c>
      <c r="R29" s="11">
        <f>VLOOKUP($B29,'Form Responses 1'!$B$2:$S$771,15,FALSE)</f>
        <v>3</v>
      </c>
      <c r="S29" s="11">
        <f>VLOOKUP($B29,'Form Responses 1'!$B$2:$S$771,16,FALSE)</f>
        <v>0</v>
      </c>
      <c r="T29" s="1">
        <f>VLOOKUP($B29,'Form Responses 1'!$B$2:$S$771,17,FALSE)</f>
        <v>0</v>
      </c>
      <c r="U29" s="1">
        <f>VLOOKUP($B29,'Form Responses 1'!$B$2:$S$771,18,FALSE)</f>
        <v>0</v>
      </c>
      <c r="V29" s="1">
        <f>VLOOKUP($B29,'Form Responses 1'!$B$2:$U$771,19,FALSE)</f>
        <v>0</v>
      </c>
      <c r="W29" s="1">
        <f>VLOOKUP($B29,'Form Responses 1'!$B$2:$U$771,20,FALSE)</f>
        <v>0</v>
      </c>
      <c r="X29" s="16">
        <f>COUNTIF('Form Responses 1'!$B$2:$B$763,$B29)</f>
        <v>1</v>
      </c>
      <c r="Y29" s="16" t="str">
        <f t="shared" si="0"/>
        <v>TIDAK</v>
      </c>
      <c r="Z29" s="16" t="str">
        <f t="shared" si="1"/>
        <v>SAMA</v>
      </c>
      <c r="AA29" s="16" t="str">
        <f t="shared" si="2"/>
        <v>SAMA</v>
      </c>
    </row>
    <row r="30" spans="1:27" ht="15" x14ac:dyDescent="0.25">
      <c r="A30" s="13" t="s">
        <v>575</v>
      </c>
      <c r="B30" s="14">
        <v>60720759</v>
      </c>
      <c r="C30" s="13" t="s">
        <v>33</v>
      </c>
      <c r="D30" s="13" t="s">
        <v>558</v>
      </c>
      <c r="E30" s="13"/>
      <c r="F30" s="13" t="s">
        <v>29</v>
      </c>
      <c r="G30" s="15">
        <v>98</v>
      </c>
      <c r="I30" s="9">
        <f>VLOOKUP($B30,'Form Responses 1'!$B$2:$S$771,6,FALSE)</f>
        <v>98</v>
      </c>
      <c r="J30" s="9">
        <f>VLOOKUP($B30,'Form Responses 1'!$B$2:$S$771,7,FALSE)</f>
        <v>59</v>
      </c>
      <c r="K30" s="9">
        <f>VLOOKUP($B30,'Form Responses 1'!$B$2:$S$771,8,FALSE)</f>
        <v>39</v>
      </c>
      <c r="L30" s="10">
        <f>VLOOKUP($B30,'Form Responses 1'!$B$2:$S$771,9,FALSE)</f>
        <v>97</v>
      </c>
      <c r="M30" s="10">
        <f>VLOOKUP($B30,'Form Responses 1'!$B$2:$S$771,10,FALSE)</f>
        <v>0</v>
      </c>
      <c r="N30" s="10">
        <f>VLOOKUP($B30,'Form Responses 1'!$B$2:$S$771,11,FALSE)</f>
        <v>97</v>
      </c>
      <c r="O30" s="10">
        <f>VLOOKUP($B30,'Form Responses 1'!$B$2:$S$771,12,FALSE)</f>
        <v>0</v>
      </c>
      <c r="P30" s="11">
        <f>VLOOKUP($B30,'Form Responses 1'!$B$2:$S$771,13,FALSE)</f>
        <v>1</v>
      </c>
      <c r="Q30" s="11">
        <f>VLOOKUP($B30,'Form Responses 1'!$B$2:$S$771,14,FALSE)</f>
        <v>0</v>
      </c>
      <c r="R30" s="11">
        <f>VLOOKUP($B30,'Form Responses 1'!$B$2:$S$771,15,FALSE)</f>
        <v>1</v>
      </c>
      <c r="S30" s="11">
        <f>VLOOKUP($B30,'Form Responses 1'!$B$2:$S$771,16,FALSE)</f>
        <v>0</v>
      </c>
      <c r="T30" s="1">
        <f>VLOOKUP($B30,'Form Responses 1'!$B$2:$S$771,17,FALSE)</f>
        <v>0</v>
      </c>
      <c r="U30" s="1">
        <f>VLOOKUP($B30,'Form Responses 1'!$B$2:$S$771,18,FALSE)</f>
        <v>0</v>
      </c>
      <c r="V30" s="1">
        <f>VLOOKUP($B30,'Form Responses 1'!$B$2:$U$771,19,FALSE)</f>
        <v>14</v>
      </c>
      <c r="W30" s="1">
        <f>VLOOKUP($B30,'Form Responses 1'!$B$2:$U$771,20,FALSE)</f>
        <v>2</v>
      </c>
      <c r="X30" s="16">
        <f>COUNTIF('Form Responses 1'!$B$2:$B$763,$B30)</f>
        <v>1</v>
      </c>
      <c r="Y30" s="16" t="str">
        <f t="shared" si="0"/>
        <v>SAMA</v>
      </c>
      <c r="Z30" s="16" t="str">
        <f t="shared" si="1"/>
        <v>SAMA</v>
      </c>
      <c r="AA30" s="16" t="str">
        <f t="shared" si="2"/>
        <v>SAMA</v>
      </c>
    </row>
    <row r="31" spans="1:27" ht="15" x14ac:dyDescent="0.25">
      <c r="A31" s="13" t="s">
        <v>576</v>
      </c>
      <c r="B31" s="14">
        <v>69977745</v>
      </c>
      <c r="C31" s="13" t="s">
        <v>33</v>
      </c>
      <c r="D31" s="13" t="s">
        <v>558</v>
      </c>
      <c r="E31" s="13"/>
      <c r="F31" s="13" t="s">
        <v>27</v>
      </c>
      <c r="G31" s="15">
        <v>174</v>
      </c>
      <c r="I31" s="9" t="e">
        <f>VLOOKUP($B31,'Form Responses 1'!$B$2:$S$771,6,FALSE)</f>
        <v>#N/A</v>
      </c>
      <c r="J31" s="9" t="e">
        <f>VLOOKUP($B31,'Form Responses 1'!$B$2:$S$771,7,FALSE)</f>
        <v>#N/A</v>
      </c>
      <c r="K31" s="9" t="e">
        <f>VLOOKUP($B31,'Form Responses 1'!$B$2:$S$771,8,FALSE)</f>
        <v>#N/A</v>
      </c>
      <c r="L31" s="10" t="e">
        <f>VLOOKUP($B31,'Form Responses 1'!$B$2:$S$771,9,FALSE)</f>
        <v>#N/A</v>
      </c>
      <c r="M31" s="10" t="e">
        <f>VLOOKUP($B31,'Form Responses 1'!$B$2:$S$771,10,FALSE)</f>
        <v>#N/A</v>
      </c>
      <c r="N31" s="10" t="e">
        <f>VLOOKUP($B31,'Form Responses 1'!$B$2:$S$771,11,FALSE)</f>
        <v>#N/A</v>
      </c>
      <c r="O31" s="10" t="e">
        <f>VLOOKUP($B31,'Form Responses 1'!$B$2:$S$771,12,FALSE)</f>
        <v>#N/A</v>
      </c>
      <c r="P31" s="11" t="e">
        <f>VLOOKUP($B31,'Form Responses 1'!$B$2:$S$771,13,FALSE)</f>
        <v>#N/A</v>
      </c>
      <c r="Q31" s="11" t="e">
        <f>VLOOKUP($B31,'Form Responses 1'!$B$2:$S$771,14,FALSE)</f>
        <v>#N/A</v>
      </c>
      <c r="R31" s="11" t="e">
        <f>VLOOKUP($B31,'Form Responses 1'!$B$2:$S$771,15,FALSE)</f>
        <v>#N/A</v>
      </c>
      <c r="S31" s="11" t="e">
        <f>VLOOKUP($B31,'Form Responses 1'!$B$2:$S$771,16,FALSE)</f>
        <v>#N/A</v>
      </c>
      <c r="T31" s="1" t="e">
        <f>VLOOKUP($B31,'Form Responses 1'!$B$2:$S$771,17,FALSE)</f>
        <v>#N/A</v>
      </c>
      <c r="U31" s="1" t="e">
        <f>VLOOKUP($B31,'Form Responses 1'!$B$2:$S$771,18,FALSE)</f>
        <v>#N/A</v>
      </c>
      <c r="V31" s="1" t="e">
        <f>VLOOKUP($B31,'Form Responses 1'!$B$2:$U$771,19,FALSE)</f>
        <v>#N/A</v>
      </c>
      <c r="W31" s="1" t="e">
        <f>VLOOKUP($B31,'Form Responses 1'!$B$2:$U$771,20,FALSE)</f>
        <v>#N/A</v>
      </c>
      <c r="X31" s="16">
        <f>COUNTIF('Form Responses 1'!$B$2:$B$763,$B31)</f>
        <v>0</v>
      </c>
      <c r="Y31" s="16" t="e">
        <f t="shared" si="0"/>
        <v>#N/A</v>
      </c>
      <c r="Z31" s="16" t="e">
        <f t="shared" si="1"/>
        <v>#N/A</v>
      </c>
      <c r="AA31" s="16" t="e">
        <f t="shared" si="2"/>
        <v>#N/A</v>
      </c>
    </row>
    <row r="32" spans="1:27" ht="15" x14ac:dyDescent="0.25">
      <c r="A32" s="13" t="s">
        <v>241</v>
      </c>
      <c r="B32" s="14">
        <v>60720792</v>
      </c>
      <c r="C32" s="13" t="s">
        <v>33</v>
      </c>
      <c r="D32" s="13" t="s">
        <v>558</v>
      </c>
      <c r="E32" s="13"/>
      <c r="F32" s="13" t="s">
        <v>24</v>
      </c>
      <c r="G32" s="15">
        <v>276</v>
      </c>
      <c r="I32" s="9">
        <f>VLOOKUP($B32,'Form Responses 1'!$B$2:$S$771,6,FALSE)</f>
        <v>276</v>
      </c>
      <c r="J32" s="9">
        <f>VLOOKUP($B32,'Form Responses 1'!$B$2:$S$771,7,FALSE)</f>
        <v>152</v>
      </c>
      <c r="K32" s="9">
        <f>VLOOKUP($B32,'Form Responses 1'!$B$2:$S$771,8,FALSE)</f>
        <v>124</v>
      </c>
      <c r="L32" s="10">
        <f>VLOOKUP($B32,'Form Responses 1'!$B$2:$S$771,9,FALSE)</f>
        <v>139</v>
      </c>
      <c r="M32" s="10">
        <f>VLOOKUP($B32,'Form Responses 1'!$B$2:$S$771,10,FALSE)</f>
        <v>0</v>
      </c>
      <c r="N32" s="10">
        <f>VLOOKUP($B32,'Form Responses 1'!$B$2:$S$771,11,FALSE)</f>
        <v>136</v>
      </c>
      <c r="O32" s="10">
        <f>VLOOKUP($B32,'Form Responses 1'!$B$2:$S$771,12,FALSE)</f>
        <v>3</v>
      </c>
      <c r="P32" s="11">
        <f>VLOOKUP($B32,'Form Responses 1'!$B$2:$S$771,13,FALSE)</f>
        <v>137</v>
      </c>
      <c r="Q32" s="11">
        <f>VLOOKUP($B32,'Form Responses 1'!$B$2:$S$771,14,FALSE)</f>
        <v>0</v>
      </c>
      <c r="R32" s="11">
        <f>VLOOKUP($B32,'Form Responses 1'!$B$2:$S$771,15,FALSE)</f>
        <v>133</v>
      </c>
      <c r="S32" s="11">
        <f>VLOOKUP($B32,'Form Responses 1'!$B$2:$S$771,16,FALSE)</f>
        <v>4</v>
      </c>
      <c r="T32" s="1">
        <f>VLOOKUP($B32,'Form Responses 1'!$B$2:$S$771,17,FALSE)</f>
        <v>0</v>
      </c>
      <c r="U32" s="1">
        <f>VLOOKUP($B32,'Form Responses 1'!$B$2:$S$771,18,FALSE)</f>
        <v>0</v>
      </c>
      <c r="V32" s="1">
        <f>VLOOKUP($B32,'Form Responses 1'!$B$2:$U$771,19,FALSE)</f>
        <v>52</v>
      </c>
      <c r="W32" s="1">
        <f>VLOOKUP($B32,'Form Responses 1'!$B$2:$U$771,20,FALSE)</f>
        <v>52</v>
      </c>
      <c r="X32" s="16">
        <f>COUNTIF('Form Responses 1'!$B$2:$B$763,$B32)</f>
        <v>1</v>
      </c>
      <c r="Y32" s="16" t="str">
        <f t="shared" si="0"/>
        <v>SAMA</v>
      </c>
      <c r="Z32" s="16" t="str">
        <f t="shared" si="1"/>
        <v>SAMA</v>
      </c>
      <c r="AA32" s="16" t="str">
        <f t="shared" si="2"/>
        <v>SAMA</v>
      </c>
    </row>
    <row r="33" spans="1:27" ht="15" x14ac:dyDescent="0.25">
      <c r="A33" s="13" t="s">
        <v>248</v>
      </c>
      <c r="B33" s="14">
        <v>60720789</v>
      </c>
      <c r="C33" s="13" t="s">
        <v>33</v>
      </c>
      <c r="D33" s="13" t="s">
        <v>558</v>
      </c>
      <c r="E33" s="13"/>
      <c r="F33" s="13" t="s">
        <v>24</v>
      </c>
      <c r="G33" s="15">
        <v>527</v>
      </c>
      <c r="I33" s="9">
        <f>VLOOKUP($B33,'Form Responses 1'!$B$2:$S$771,6,FALSE)</f>
        <v>527</v>
      </c>
      <c r="J33" s="9">
        <f>VLOOKUP($B33,'Form Responses 1'!$B$2:$S$771,7,FALSE)</f>
        <v>271</v>
      </c>
      <c r="K33" s="9">
        <f>VLOOKUP($B33,'Form Responses 1'!$B$2:$S$771,8,FALSE)</f>
        <v>256</v>
      </c>
      <c r="L33" s="10">
        <f>VLOOKUP($B33,'Form Responses 1'!$B$2:$S$771,9,FALSE)</f>
        <v>200</v>
      </c>
      <c r="M33" s="10">
        <f>VLOOKUP($B33,'Form Responses 1'!$B$2:$S$771,10,FALSE)</f>
        <v>0</v>
      </c>
      <c r="N33" s="10">
        <f>VLOOKUP($B33,'Form Responses 1'!$B$2:$S$771,11,FALSE)</f>
        <v>200</v>
      </c>
      <c r="O33" s="10">
        <f>VLOOKUP($B33,'Form Responses 1'!$B$2:$S$771,12,FALSE)</f>
        <v>0</v>
      </c>
      <c r="P33" s="11">
        <f>VLOOKUP($B33,'Form Responses 1'!$B$2:$S$771,13,FALSE)</f>
        <v>327</v>
      </c>
      <c r="Q33" s="11">
        <f>VLOOKUP($B33,'Form Responses 1'!$B$2:$S$771,14,FALSE)</f>
        <v>0</v>
      </c>
      <c r="R33" s="11">
        <f>VLOOKUP($B33,'Form Responses 1'!$B$2:$S$771,15,FALSE)</f>
        <v>327</v>
      </c>
      <c r="S33" s="11">
        <f>VLOOKUP($B33,'Form Responses 1'!$B$2:$S$771,16,FALSE)</f>
        <v>0</v>
      </c>
      <c r="T33" s="1">
        <f>VLOOKUP($B33,'Form Responses 1'!$B$2:$S$771,17,FALSE)</f>
        <v>0</v>
      </c>
      <c r="U33" s="1">
        <f>VLOOKUP($B33,'Form Responses 1'!$B$2:$S$771,18,FALSE)</f>
        <v>0</v>
      </c>
      <c r="V33" s="1">
        <f>VLOOKUP($B33,'Form Responses 1'!$B$2:$U$771,19,FALSE)</f>
        <v>65</v>
      </c>
      <c r="W33" s="1">
        <f>VLOOKUP($B33,'Form Responses 1'!$B$2:$U$771,20,FALSE)</f>
        <v>65</v>
      </c>
      <c r="X33" s="16">
        <f>COUNTIF('Form Responses 1'!$B$2:$B$763,$B33)</f>
        <v>1</v>
      </c>
      <c r="Y33" s="16" t="str">
        <f t="shared" si="0"/>
        <v>SAMA</v>
      </c>
      <c r="Z33" s="16" t="str">
        <f t="shared" si="1"/>
        <v>SAMA</v>
      </c>
      <c r="AA33" s="16" t="str">
        <f t="shared" si="2"/>
        <v>SAMA</v>
      </c>
    </row>
    <row r="34" spans="1:27" ht="15" x14ac:dyDescent="0.25">
      <c r="A34" s="13" t="s">
        <v>577</v>
      </c>
      <c r="B34" s="14">
        <v>60720783</v>
      </c>
      <c r="C34" s="13" t="s">
        <v>33</v>
      </c>
      <c r="D34" s="13" t="s">
        <v>558</v>
      </c>
      <c r="E34" s="13"/>
      <c r="F34" s="13" t="s">
        <v>27</v>
      </c>
      <c r="G34" s="15">
        <v>239</v>
      </c>
      <c r="I34" s="9">
        <f>VLOOKUP($B34,'Form Responses 1'!$B$2:$S$771,6,FALSE)</f>
        <v>238</v>
      </c>
      <c r="J34" s="9">
        <f>VLOOKUP($B34,'Form Responses 1'!$B$2:$S$771,7,FALSE)</f>
        <v>130</v>
      </c>
      <c r="K34" s="9">
        <f>VLOOKUP($B34,'Form Responses 1'!$B$2:$S$771,8,FALSE)</f>
        <v>108</v>
      </c>
      <c r="L34" s="10">
        <f>VLOOKUP($B34,'Form Responses 1'!$B$2:$S$771,9,FALSE)</f>
        <v>225</v>
      </c>
      <c r="M34" s="10">
        <f>VLOOKUP($B34,'Form Responses 1'!$B$2:$S$771,10,FALSE)</f>
        <v>0</v>
      </c>
      <c r="N34" s="10">
        <f>VLOOKUP($B34,'Form Responses 1'!$B$2:$S$771,11,FALSE)</f>
        <v>224</v>
      </c>
      <c r="O34" s="10">
        <f>VLOOKUP($B34,'Form Responses 1'!$B$2:$S$771,12,FALSE)</f>
        <v>1</v>
      </c>
      <c r="P34" s="11">
        <f>VLOOKUP($B34,'Form Responses 1'!$B$2:$S$771,13,FALSE)</f>
        <v>13</v>
      </c>
      <c r="Q34" s="11">
        <f>VLOOKUP($B34,'Form Responses 1'!$B$2:$S$771,14,FALSE)</f>
        <v>0</v>
      </c>
      <c r="R34" s="11">
        <f>VLOOKUP($B34,'Form Responses 1'!$B$2:$S$771,15,FALSE)</f>
        <v>12</v>
      </c>
      <c r="S34" s="11">
        <f>VLOOKUP($B34,'Form Responses 1'!$B$2:$S$771,16,FALSE)</f>
        <v>1</v>
      </c>
      <c r="T34" s="1">
        <f>VLOOKUP($B34,'Form Responses 1'!$B$2:$S$771,17,FALSE)</f>
        <v>0</v>
      </c>
      <c r="U34" s="1">
        <f>VLOOKUP($B34,'Form Responses 1'!$B$2:$S$771,18,FALSE)</f>
        <v>0</v>
      </c>
      <c r="V34" s="1">
        <f>VLOOKUP($B34,'Form Responses 1'!$B$2:$U$771,19,FALSE)</f>
        <v>0</v>
      </c>
      <c r="W34" s="1">
        <f>VLOOKUP($B34,'Form Responses 1'!$B$2:$U$771,20,FALSE)</f>
        <v>0</v>
      </c>
      <c r="X34" s="16">
        <f>COUNTIF('Form Responses 1'!$B$2:$B$763,$B34)</f>
        <v>1</v>
      </c>
      <c r="Y34" s="16" t="str">
        <f t="shared" si="0"/>
        <v>SAMA</v>
      </c>
      <c r="Z34" s="16" t="str">
        <f t="shared" si="1"/>
        <v>SAMA</v>
      </c>
      <c r="AA34" s="16" t="str">
        <f t="shared" si="2"/>
        <v>SAMA</v>
      </c>
    </row>
    <row r="35" spans="1:27" ht="15" x14ac:dyDescent="0.25">
      <c r="A35" s="13" t="s">
        <v>578</v>
      </c>
      <c r="B35" s="14">
        <v>60720774</v>
      </c>
      <c r="C35" s="13" t="s">
        <v>33</v>
      </c>
      <c r="D35" s="13" t="s">
        <v>558</v>
      </c>
      <c r="E35" s="13"/>
      <c r="F35" s="13" t="s">
        <v>29</v>
      </c>
      <c r="G35" s="15">
        <v>54</v>
      </c>
      <c r="I35" s="9">
        <f>VLOOKUP($B35,'Form Responses 1'!$B$2:$S$771,6,FALSE)</f>
        <v>55</v>
      </c>
      <c r="J35" s="9">
        <f>VLOOKUP($B35,'Form Responses 1'!$B$2:$S$771,7,FALSE)</f>
        <v>28</v>
      </c>
      <c r="K35" s="9">
        <f>VLOOKUP($B35,'Form Responses 1'!$B$2:$S$771,8,FALSE)</f>
        <v>27</v>
      </c>
      <c r="L35" s="10">
        <f>VLOOKUP($B35,'Form Responses 1'!$B$2:$S$771,9,FALSE)</f>
        <v>55</v>
      </c>
      <c r="M35" s="10">
        <f>VLOOKUP($B35,'Form Responses 1'!$B$2:$S$771,10,FALSE)</f>
        <v>1</v>
      </c>
      <c r="N35" s="10">
        <f>VLOOKUP($B35,'Form Responses 1'!$B$2:$S$771,11,FALSE)</f>
        <v>38</v>
      </c>
      <c r="O35" s="10">
        <f>VLOOKUP($B35,'Form Responses 1'!$B$2:$S$771,12,FALSE)</f>
        <v>6</v>
      </c>
      <c r="P35" s="11">
        <f>VLOOKUP($B35,'Form Responses 1'!$B$2:$S$771,13,FALSE)</f>
        <v>0</v>
      </c>
      <c r="Q35" s="11">
        <f>VLOOKUP($B35,'Form Responses 1'!$B$2:$S$771,14,FALSE)</f>
        <v>0</v>
      </c>
      <c r="R35" s="11">
        <f>VLOOKUP($B35,'Form Responses 1'!$B$2:$S$771,15,FALSE)</f>
        <v>0</v>
      </c>
      <c r="S35" s="11">
        <f>VLOOKUP($B35,'Form Responses 1'!$B$2:$S$771,16,FALSE)</f>
        <v>0</v>
      </c>
      <c r="T35" s="1">
        <f>VLOOKUP($B35,'Form Responses 1'!$B$2:$S$771,17,FALSE)</f>
        <v>0</v>
      </c>
      <c r="U35" s="1">
        <f>VLOOKUP($B35,'Form Responses 1'!$B$2:$S$771,18,FALSE)</f>
        <v>0</v>
      </c>
      <c r="V35" s="1">
        <f>VLOOKUP($B35,'Form Responses 1'!$B$2:$U$771,19,FALSE)</f>
        <v>0</v>
      </c>
      <c r="W35" s="1">
        <f>VLOOKUP($B35,'Form Responses 1'!$B$2:$U$771,20,FALSE)</f>
        <v>0</v>
      </c>
      <c r="X35" s="16">
        <f>COUNTIF('Form Responses 1'!$B$2:$B$763,$B35)</f>
        <v>1</v>
      </c>
      <c r="Y35" s="16" t="str">
        <f t="shared" si="0"/>
        <v>TIDAK</v>
      </c>
      <c r="Z35" s="16" t="str">
        <f t="shared" si="1"/>
        <v>SAMA</v>
      </c>
      <c r="AA35" s="16" t="str">
        <f t="shared" si="2"/>
        <v>SAMA</v>
      </c>
    </row>
    <row r="36" spans="1:27" ht="15" x14ac:dyDescent="0.25">
      <c r="A36" s="13" t="s">
        <v>287</v>
      </c>
      <c r="B36" s="14">
        <v>60720771</v>
      </c>
      <c r="C36" s="13" t="s">
        <v>33</v>
      </c>
      <c r="D36" s="13" t="s">
        <v>558</v>
      </c>
      <c r="E36" s="13"/>
      <c r="F36" s="13" t="s">
        <v>29</v>
      </c>
      <c r="G36" s="15">
        <v>76</v>
      </c>
      <c r="I36" s="9">
        <f>VLOOKUP($B36,'Form Responses 1'!$B$2:$S$771,6,FALSE)</f>
        <v>75</v>
      </c>
      <c r="J36" s="9">
        <f>VLOOKUP($B36,'Form Responses 1'!$B$2:$S$771,7,FALSE)</f>
        <v>43</v>
      </c>
      <c r="K36" s="9">
        <f>VLOOKUP($B36,'Form Responses 1'!$B$2:$S$771,8,FALSE)</f>
        <v>32</v>
      </c>
      <c r="L36" s="10">
        <f>VLOOKUP($B36,'Form Responses 1'!$B$2:$S$771,9,FALSE)</f>
        <v>70</v>
      </c>
      <c r="M36" s="10">
        <f>VLOOKUP($B36,'Form Responses 1'!$B$2:$S$771,10,FALSE)</f>
        <v>2</v>
      </c>
      <c r="N36" s="10">
        <f>VLOOKUP($B36,'Form Responses 1'!$B$2:$S$771,11,FALSE)</f>
        <v>68</v>
      </c>
      <c r="O36" s="10">
        <f>VLOOKUP($B36,'Form Responses 1'!$B$2:$S$771,12,FALSE)</f>
        <v>0</v>
      </c>
      <c r="P36" s="11">
        <f>VLOOKUP($B36,'Form Responses 1'!$B$2:$S$771,13,FALSE)</f>
        <v>5</v>
      </c>
      <c r="Q36" s="11">
        <f>VLOOKUP($B36,'Form Responses 1'!$B$2:$S$771,14,FALSE)</f>
        <v>0</v>
      </c>
      <c r="R36" s="11">
        <f>VLOOKUP($B36,'Form Responses 1'!$B$2:$S$771,15,FALSE)</f>
        <v>5</v>
      </c>
      <c r="S36" s="11">
        <f>VLOOKUP($B36,'Form Responses 1'!$B$2:$S$771,16,FALSE)</f>
        <v>0</v>
      </c>
      <c r="T36" s="1">
        <f>VLOOKUP($B36,'Form Responses 1'!$B$2:$S$771,17,FALSE)</f>
        <v>0</v>
      </c>
      <c r="U36" s="1">
        <f>VLOOKUP($B36,'Form Responses 1'!$B$2:$S$771,18,FALSE)</f>
        <v>0</v>
      </c>
      <c r="V36" s="1">
        <f>VLOOKUP($B36,'Form Responses 1'!$B$2:$U$771,19,FALSE)</f>
        <v>9</v>
      </c>
      <c r="W36" s="1">
        <f>VLOOKUP($B36,'Form Responses 1'!$B$2:$U$771,20,FALSE)</f>
        <v>3</v>
      </c>
      <c r="X36" s="16">
        <f>COUNTIF('Form Responses 1'!$B$2:$B$763,$B36)</f>
        <v>1</v>
      </c>
      <c r="Y36" s="16" t="str">
        <f t="shared" si="0"/>
        <v>SAMA</v>
      </c>
      <c r="Z36" s="16" t="str">
        <f t="shared" si="1"/>
        <v>SAMA</v>
      </c>
      <c r="AA36" s="16" t="str">
        <f t="shared" si="2"/>
        <v>SAMA</v>
      </c>
    </row>
    <row r="37" spans="1:27" ht="15" x14ac:dyDescent="0.25">
      <c r="A37" s="13" t="s">
        <v>579</v>
      </c>
      <c r="B37" s="14">
        <v>60720758</v>
      </c>
      <c r="C37" s="13" t="s">
        <v>33</v>
      </c>
      <c r="D37" s="13" t="s">
        <v>558</v>
      </c>
      <c r="E37" s="13"/>
      <c r="F37" s="13" t="s">
        <v>29</v>
      </c>
      <c r="G37" s="15">
        <v>341</v>
      </c>
      <c r="I37" s="9">
        <f>VLOOKUP($B37,'Form Responses 1'!$B$2:$S$771,6,FALSE)</f>
        <v>341</v>
      </c>
      <c r="J37" s="9">
        <f>VLOOKUP($B37,'Form Responses 1'!$B$2:$S$771,7,FALSE)</f>
        <v>157</v>
      </c>
      <c r="K37" s="9">
        <f>VLOOKUP($B37,'Form Responses 1'!$B$2:$S$771,8,FALSE)</f>
        <v>184</v>
      </c>
      <c r="L37" s="10">
        <f>VLOOKUP($B37,'Form Responses 1'!$B$2:$S$771,9,FALSE)</f>
        <v>341</v>
      </c>
      <c r="M37" s="10">
        <f>VLOOKUP($B37,'Form Responses 1'!$B$2:$S$771,10,FALSE)</f>
        <v>6</v>
      </c>
      <c r="N37" s="10">
        <f>VLOOKUP($B37,'Form Responses 1'!$B$2:$S$771,11,FALSE)</f>
        <v>332</v>
      </c>
      <c r="O37" s="10">
        <f>VLOOKUP($B37,'Form Responses 1'!$B$2:$S$771,12,FALSE)</f>
        <v>3</v>
      </c>
      <c r="P37" s="11">
        <f>VLOOKUP($B37,'Form Responses 1'!$B$2:$S$771,13,FALSE)</f>
        <v>0</v>
      </c>
      <c r="Q37" s="11">
        <f>VLOOKUP($B37,'Form Responses 1'!$B$2:$S$771,14,FALSE)</f>
        <v>0</v>
      </c>
      <c r="R37" s="11">
        <f>VLOOKUP($B37,'Form Responses 1'!$B$2:$S$771,15,FALSE)</f>
        <v>0</v>
      </c>
      <c r="S37" s="11">
        <f>VLOOKUP($B37,'Form Responses 1'!$B$2:$S$771,16,FALSE)</f>
        <v>0</v>
      </c>
      <c r="T37" s="1">
        <f>VLOOKUP($B37,'Form Responses 1'!$B$2:$S$771,17,FALSE)</f>
        <v>0</v>
      </c>
      <c r="U37" s="1">
        <f>VLOOKUP($B37,'Form Responses 1'!$B$2:$S$771,18,FALSE)</f>
        <v>0</v>
      </c>
      <c r="V37" s="1">
        <f>VLOOKUP($B37,'Form Responses 1'!$B$2:$U$771,19,FALSE)</f>
        <v>61</v>
      </c>
      <c r="W37" s="1">
        <f>VLOOKUP($B37,'Form Responses 1'!$B$2:$U$771,20,FALSE)</f>
        <v>61</v>
      </c>
      <c r="X37" s="16">
        <f>COUNTIF('Form Responses 1'!$B$2:$B$763,$B37)</f>
        <v>1</v>
      </c>
      <c r="Y37" s="16" t="str">
        <f t="shared" si="0"/>
        <v>SAMA</v>
      </c>
      <c r="Z37" s="16" t="str">
        <f t="shared" si="1"/>
        <v>SAMA</v>
      </c>
      <c r="AA37" s="16" t="str">
        <f t="shared" si="2"/>
        <v>SAMA</v>
      </c>
    </row>
    <row r="38" spans="1:27" ht="15" x14ac:dyDescent="0.25">
      <c r="A38" s="13" t="s">
        <v>580</v>
      </c>
      <c r="B38" s="14">
        <v>69977744</v>
      </c>
      <c r="C38" s="13" t="s">
        <v>33</v>
      </c>
      <c r="D38" s="13" t="s">
        <v>558</v>
      </c>
      <c r="E38" s="13"/>
      <c r="F38" s="13" t="s">
        <v>29</v>
      </c>
      <c r="G38" s="15">
        <v>450</v>
      </c>
      <c r="I38" s="9">
        <f>VLOOKUP($B38,'Form Responses 1'!$B$2:$S$771,6,FALSE)</f>
        <v>450</v>
      </c>
      <c r="J38" s="9">
        <f>VLOOKUP($B38,'Form Responses 1'!$B$2:$S$771,7,FALSE)</f>
        <v>238</v>
      </c>
      <c r="K38" s="9">
        <f>VLOOKUP($B38,'Form Responses 1'!$B$2:$S$771,8,FALSE)</f>
        <v>212</v>
      </c>
      <c r="L38" s="10">
        <f>VLOOKUP($B38,'Form Responses 1'!$B$2:$S$771,9,FALSE)</f>
        <v>440</v>
      </c>
      <c r="M38" s="10">
        <f>VLOOKUP($B38,'Form Responses 1'!$B$2:$S$771,10,FALSE)</f>
        <v>76</v>
      </c>
      <c r="N38" s="10">
        <f>VLOOKUP($B38,'Form Responses 1'!$B$2:$S$771,11,FALSE)</f>
        <v>375</v>
      </c>
      <c r="O38" s="10">
        <f>VLOOKUP($B38,'Form Responses 1'!$B$2:$S$771,12,FALSE)</f>
        <v>64</v>
      </c>
      <c r="P38" s="11">
        <f>VLOOKUP($B38,'Form Responses 1'!$B$2:$S$771,13,FALSE)</f>
        <v>11</v>
      </c>
      <c r="Q38" s="11">
        <f>VLOOKUP($B38,'Form Responses 1'!$B$2:$S$771,14,FALSE)</f>
        <v>3</v>
      </c>
      <c r="R38" s="11">
        <f>VLOOKUP($B38,'Form Responses 1'!$B$2:$S$771,15,FALSE)</f>
        <v>46</v>
      </c>
      <c r="S38" s="11">
        <f>VLOOKUP($B38,'Form Responses 1'!$B$2:$S$771,16,FALSE)</f>
        <v>1</v>
      </c>
      <c r="T38" s="1">
        <f>VLOOKUP($B38,'Form Responses 1'!$B$2:$S$771,17,FALSE)</f>
        <v>0</v>
      </c>
      <c r="U38" s="1">
        <f>VLOOKUP($B38,'Form Responses 1'!$B$2:$S$771,18,FALSE)</f>
        <v>0</v>
      </c>
      <c r="V38" s="1">
        <f>VLOOKUP($B38,'Form Responses 1'!$B$2:$U$771,19,FALSE)</f>
        <v>76</v>
      </c>
      <c r="W38" s="1">
        <f>VLOOKUP($B38,'Form Responses 1'!$B$2:$U$771,20,FALSE)</f>
        <v>66</v>
      </c>
      <c r="X38" s="16">
        <f>COUNTIF('Form Responses 1'!$B$2:$B$763,$B38)</f>
        <v>1</v>
      </c>
      <c r="Y38" s="16" t="str">
        <f t="shared" si="0"/>
        <v>TIDAK</v>
      </c>
      <c r="Z38" s="16" t="str">
        <f t="shared" si="1"/>
        <v>TIDAK</v>
      </c>
      <c r="AA38" s="16" t="str">
        <f t="shared" si="2"/>
        <v>TIDAK</v>
      </c>
    </row>
    <row r="39" spans="1:27" ht="15" x14ac:dyDescent="0.25">
      <c r="A39" s="13" t="s">
        <v>581</v>
      </c>
      <c r="B39" s="14">
        <v>60720795</v>
      </c>
      <c r="C39" s="13" t="s">
        <v>33</v>
      </c>
      <c r="D39" s="13" t="s">
        <v>558</v>
      </c>
      <c r="E39" s="13"/>
      <c r="F39" s="13" t="s">
        <v>24</v>
      </c>
      <c r="G39" s="15">
        <v>257</v>
      </c>
      <c r="I39" s="9">
        <f>VLOOKUP($B39,'Form Responses 1'!$B$2:$S$771,6,FALSE)</f>
        <v>252</v>
      </c>
      <c r="J39" s="9">
        <f>VLOOKUP($B39,'Form Responses 1'!$B$2:$S$771,7,FALSE)</f>
        <v>140</v>
      </c>
      <c r="K39" s="9">
        <f>VLOOKUP($B39,'Form Responses 1'!$B$2:$S$771,8,FALSE)</f>
        <v>112</v>
      </c>
      <c r="L39" s="10">
        <f>VLOOKUP($B39,'Form Responses 1'!$B$2:$S$771,9,FALSE)</f>
        <v>250</v>
      </c>
      <c r="M39" s="10">
        <f>VLOOKUP($B39,'Form Responses 1'!$B$2:$S$771,10,FALSE)</f>
        <v>0</v>
      </c>
      <c r="N39" s="10">
        <f>VLOOKUP($B39,'Form Responses 1'!$B$2:$S$771,11,FALSE)</f>
        <v>249</v>
      </c>
      <c r="O39" s="10">
        <f>VLOOKUP($B39,'Form Responses 1'!$B$2:$S$771,12,FALSE)</f>
        <v>1</v>
      </c>
      <c r="P39" s="11">
        <f>VLOOKUP($B39,'Form Responses 1'!$B$2:$S$771,13,FALSE)</f>
        <v>2</v>
      </c>
      <c r="Q39" s="11">
        <f>VLOOKUP($B39,'Form Responses 1'!$B$2:$S$771,14,FALSE)</f>
        <v>0</v>
      </c>
      <c r="R39" s="11">
        <f>VLOOKUP($B39,'Form Responses 1'!$B$2:$S$771,15,FALSE)</f>
        <v>2</v>
      </c>
      <c r="S39" s="11">
        <f>VLOOKUP($B39,'Form Responses 1'!$B$2:$S$771,16,FALSE)</f>
        <v>0</v>
      </c>
      <c r="T39" s="1">
        <f>VLOOKUP($B39,'Form Responses 1'!$B$2:$S$771,17,FALSE)</f>
        <v>0</v>
      </c>
      <c r="U39" s="1">
        <f>VLOOKUP($B39,'Form Responses 1'!$B$2:$S$771,18,FALSE)</f>
        <v>0</v>
      </c>
      <c r="V39" s="1">
        <f>VLOOKUP($B39,'Form Responses 1'!$B$2:$U$771,19,FALSE)</f>
        <v>0</v>
      </c>
      <c r="W39" s="1">
        <f>VLOOKUP($B39,'Form Responses 1'!$B$2:$U$771,20,FALSE)</f>
        <v>0</v>
      </c>
      <c r="X39" s="16">
        <f>COUNTIF('Form Responses 1'!$B$2:$B$763,$B39)</f>
        <v>1</v>
      </c>
      <c r="Y39" s="16" t="str">
        <f t="shared" si="0"/>
        <v>SAMA</v>
      </c>
      <c r="Z39" s="16" t="str">
        <f t="shared" si="1"/>
        <v>SAMA</v>
      </c>
      <c r="AA39" s="16" t="str">
        <f t="shared" si="2"/>
        <v>SAMA</v>
      </c>
    </row>
    <row r="40" spans="1:27" ht="15" x14ac:dyDescent="0.25">
      <c r="A40" s="13" t="s">
        <v>582</v>
      </c>
      <c r="B40" s="14">
        <v>60720791</v>
      </c>
      <c r="C40" s="13" t="s">
        <v>33</v>
      </c>
      <c r="D40" s="13" t="s">
        <v>558</v>
      </c>
      <c r="E40" s="13"/>
      <c r="F40" s="13" t="s">
        <v>24</v>
      </c>
      <c r="G40" s="15">
        <v>53</v>
      </c>
      <c r="I40" s="9">
        <f>VLOOKUP($B40,'Form Responses 1'!$B$2:$S$771,6,FALSE)</f>
        <v>54</v>
      </c>
      <c r="J40" s="9">
        <f>VLOOKUP($B40,'Form Responses 1'!$B$2:$S$771,7,FALSE)</f>
        <v>25</v>
      </c>
      <c r="K40" s="9">
        <f>VLOOKUP($B40,'Form Responses 1'!$B$2:$S$771,8,FALSE)</f>
        <v>29</v>
      </c>
      <c r="L40" s="10">
        <f>VLOOKUP($B40,'Form Responses 1'!$B$2:$S$771,9,FALSE)</f>
        <v>53</v>
      </c>
      <c r="M40" s="10">
        <f>VLOOKUP($B40,'Form Responses 1'!$B$2:$S$771,10,FALSE)</f>
        <v>0</v>
      </c>
      <c r="N40" s="10">
        <f>VLOOKUP($B40,'Form Responses 1'!$B$2:$S$771,11,FALSE)</f>
        <v>51</v>
      </c>
      <c r="O40" s="10">
        <f>VLOOKUP($B40,'Form Responses 1'!$B$2:$S$771,12,FALSE)</f>
        <v>2</v>
      </c>
      <c r="P40" s="11">
        <f>VLOOKUP($B40,'Form Responses 1'!$B$2:$S$771,13,FALSE)</f>
        <v>4</v>
      </c>
      <c r="Q40" s="11">
        <f>VLOOKUP($B40,'Form Responses 1'!$B$2:$S$771,14,FALSE)</f>
        <v>0</v>
      </c>
      <c r="R40" s="11">
        <f>VLOOKUP($B40,'Form Responses 1'!$B$2:$S$771,15,FALSE)</f>
        <v>4</v>
      </c>
      <c r="S40" s="11">
        <f>VLOOKUP($B40,'Form Responses 1'!$B$2:$S$771,16,FALSE)</f>
        <v>1</v>
      </c>
      <c r="T40" s="1">
        <f>VLOOKUP($B40,'Form Responses 1'!$B$2:$S$771,17,FALSE)</f>
        <v>0</v>
      </c>
      <c r="U40" s="1">
        <f>VLOOKUP($B40,'Form Responses 1'!$B$2:$S$771,18,FALSE)</f>
        <v>0</v>
      </c>
      <c r="V40" s="1">
        <f>VLOOKUP($B40,'Form Responses 1'!$B$2:$U$771,19,FALSE)</f>
        <v>0</v>
      </c>
      <c r="W40" s="1">
        <f>VLOOKUP($B40,'Form Responses 1'!$B$2:$U$771,20,FALSE)</f>
        <v>0</v>
      </c>
      <c r="X40" s="16">
        <f>COUNTIF('Form Responses 1'!$B$2:$B$763,$B40)</f>
        <v>1</v>
      </c>
      <c r="Y40" s="16" t="str">
        <f t="shared" si="0"/>
        <v>SAMA</v>
      </c>
      <c r="Z40" s="16" t="str">
        <f t="shared" si="1"/>
        <v>TIDAK</v>
      </c>
      <c r="AA40" s="16" t="str">
        <f t="shared" si="2"/>
        <v>TIDAK</v>
      </c>
    </row>
    <row r="41" spans="1:27" ht="15" x14ac:dyDescent="0.25">
      <c r="A41" s="13" t="s">
        <v>583</v>
      </c>
      <c r="B41" s="14">
        <v>60720780</v>
      </c>
      <c r="C41" s="13" t="s">
        <v>33</v>
      </c>
      <c r="D41" s="13" t="s">
        <v>558</v>
      </c>
      <c r="E41" s="13"/>
      <c r="F41" s="13" t="s">
        <v>51</v>
      </c>
      <c r="G41" s="15">
        <v>494</v>
      </c>
      <c r="I41" s="9">
        <f>VLOOKUP($B41,'Form Responses 1'!$B$2:$S$771,6,FALSE)</f>
        <v>496</v>
      </c>
      <c r="J41" s="9">
        <f>VLOOKUP($B41,'Form Responses 1'!$B$2:$S$771,7,FALSE)</f>
        <v>261</v>
      </c>
      <c r="K41" s="9">
        <f>VLOOKUP($B41,'Form Responses 1'!$B$2:$S$771,8,FALSE)</f>
        <v>235</v>
      </c>
      <c r="L41" s="10">
        <f>VLOOKUP($B41,'Form Responses 1'!$B$2:$S$771,9,FALSE)</f>
        <v>337</v>
      </c>
      <c r="M41" s="10">
        <f>VLOOKUP($B41,'Form Responses 1'!$B$2:$S$771,10,FALSE)</f>
        <v>26</v>
      </c>
      <c r="N41" s="10">
        <f>VLOOKUP($B41,'Form Responses 1'!$B$2:$S$771,11,FALSE)</f>
        <v>311</v>
      </c>
      <c r="O41" s="10">
        <f>VLOOKUP($B41,'Form Responses 1'!$B$2:$S$771,12,FALSE)</f>
        <v>0</v>
      </c>
      <c r="P41" s="11">
        <f>VLOOKUP($B41,'Form Responses 1'!$B$2:$S$771,13,FALSE)</f>
        <v>159</v>
      </c>
      <c r="Q41" s="11">
        <f>VLOOKUP($B41,'Form Responses 1'!$B$2:$S$771,14,FALSE)</f>
        <v>9</v>
      </c>
      <c r="R41" s="11">
        <f>VLOOKUP($B41,'Form Responses 1'!$B$2:$S$771,15,FALSE)</f>
        <v>150</v>
      </c>
      <c r="S41" s="11">
        <f>VLOOKUP($B41,'Form Responses 1'!$B$2:$S$771,16,FALSE)</f>
        <v>0</v>
      </c>
      <c r="T41" s="1">
        <f>VLOOKUP($B41,'Form Responses 1'!$B$2:$S$771,17,FALSE)</f>
        <v>0</v>
      </c>
      <c r="U41" s="1">
        <f>VLOOKUP($B41,'Form Responses 1'!$B$2:$S$771,18,FALSE)</f>
        <v>0</v>
      </c>
      <c r="V41" s="1">
        <f>VLOOKUP($B41,'Form Responses 1'!$B$2:$U$771,19,FALSE)</f>
        <v>112</v>
      </c>
      <c r="W41" s="1">
        <f>VLOOKUP($B41,'Form Responses 1'!$B$2:$U$771,20,FALSE)</f>
        <v>112</v>
      </c>
      <c r="X41" s="16">
        <f>COUNTIF('Form Responses 1'!$B$2:$B$763,$B41)</f>
        <v>1</v>
      </c>
      <c r="Y41" s="16" t="str">
        <f t="shared" si="0"/>
        <v>SAMA</v>
      </c>
      <c r="Z41" s="16" t="str">
        <f t="shared" si="1"/>
        <v>SAMA</v>
      </c>
      <c r="AA41" s="16" t="str">
        <f t="shared" si="2"/>
        <v>SAMA</v>
      </c>
    </row>
    <row r="42" spans="1:27" ht="15" x14ac:dyDescent="0.25">
      <c r="A42" s="13" t="s">
        <v>249</v>
      </c>
      <c r="B42" s="14">
        <v>60720778</v>
      </c>
      <c r="C42" s="13" t="s">
        <v>33</v>
      </c>
      <c r="D42" s="13" t="s">
        <v>558</v>
      </c>
      <c r="E42" s="13"/>
      <c r="F42" s="13" t="s">
        <v>51</v>
      </c>
      <c r="G42" s="15">
        <v>810</v>
      </c>
      <c r="I42" s="9">
        <f>VLOOKUP($B42,'Form Responses 1'!$B$2:$S$771,6,FALSE)</f>
        <v>811</v>
      </c>
      <c r="J42" s="9">
        <f>VLOOKUP($B42,'Form Responses 1'!$B$2:$S$771,7,FALSE)</f>
        <v>375</v>
      </c>
      <c r="K42" s="9">
        <f>VLOOKUP($B42,'Form Responses 1'!$B$2:$S$771,8,FALSE)</f>
        <v>436</v>
      </c>
      <c r="L42" s="10">
        <f>VLOOKUP($B42,'Form Responses 1'!$B$2:$S$771,9,FALSE)</f>
        <v>811</v>
      </c>
      <c r="M42" s="10">
        <f>VLOOKUP($B42,'Form Responses 1'!$B$2:$S$771,10,FALSE)</f>
        <v>1</v>
      </c>
      <c r="N42" s="10">
        <f>VLOOKUP($B42,'Form Responses 1'!$B$2:$S$771,11,FALSE)</f>
        <v>738</v>
      </c>
      <c r="O42" s="10">
        <f>VLOOKUP($B42,'Form Responses 1'!$B$2:$S$771,12,FALSE)</f>
        <v>72</v>
      </c>
      <c r="P42" s="11">
        <f>VLOOKUP($B42,'Form Responses 1'!$B$2:$S$771,13,FALSE)</f>
        <v>0</v>
      </c>
      <c r="Q42" s="11">
        <f>VLOOKUP($B42,'Form Responses 1'!$B$2:$S$771,14,FALSE)</f>
        <v>0</v>
      </c>
      <c r="R42" s="11">
        <f>VLOOKUP($B42,'Form Responses 1'!$B$2:$S$771,15,FALSE)</f>
        <v>0</v>
      </c>
      <c r="S42" s="11">
        <f>VLOOKUP($B42,'Form Responses 1'!$B$2:$S$771,16,FALSE)</f>
        <v>0</v>
      </c>
      <c r="T42" s="1">
        <f>VLOOKUP($B42,'Form Responses 1'!$B$2:$S$771,17,FALSE)</f>
        <v>1</v>
      </c>
      <c r="U42" s="1" t="str">
        <f>VLOOKUP($B42,'Form Responses 1'!$B$2:$S$771,18,FALSE)</f>
        <v>1 ANAK MENINGGAL</v>
      </c>
      <c r="V42" s="1">
        <f>VLOOKUP($B42,'Form Responses 1'!$B$2:$U$771,19,FALSE)</f>
        <v>121</v>
      </c>
      <c r="W42" s="1">
        <f>VLOOKUP($B42,'Form Responses 1'!$B$2:$U$771,20,FALSE)</f>
        <v>119</v>
      </c>
      <c r="X42" s="16">
        <f>COUNTIF('Form Responses 1'!$B$2:$B$763,$B42)</f>
        <v>1</v>
      </c>
      <c r="Y42" s="16" t="str">
        <f t="shared" si="0"/>
        <v>SAMA</v>
      </c>
      <c r="Z42" s="16" t="str">
        <f t="shared" si="1"/>
        <v>SAMA</v>
      </c>
      <c r="AA42" s="16" t="str">
        <f t="shared" si="2"/>
        <v>SAMA</v>
      </c>
    </row>
    <row r="43" spans="1:27" ht="15" x14ac:dyDescent="0.25">
      <c r="A43" s="13" t="s">
        <v>584</v>
      </c>
      <c r="B43" s="14">
        <v>60720773</v>
      </c>
      <c r="C43" s="13" t="s">
        <v>33</v>
      </c>
      <c r="D43" s="13" t="s">
        <v>558</v>
      </c>
      <c r="E43" s="13"/>
      <c r="F43" s="13" t="s">
        <v>29</v>
      </c>
      <c r="G43" s="15">
        <v>299</v>
      </c>
      <c r="I43" s="9" t="e">
        <f>VLOOKUP($B43,'Form Responses 1'!$B$2:$S$771,6,FALSE)</f>
        <v>#N/A</v>
      </c>
      <c r="J43" s="9" t="e">
        <f>VLOOKUP($B43,'Form Responses 1'!$B$2:$S$771,7,FALSE)</f>
        <v>#N/A</v>
      </c>
      <c r="K43" s="9" t="e">
        <f>VLOOKUP($B43,'Form Responses 1'!$B$2:$S$771,8,FALSE)</f>
        <v>#N/A</v>
      </c>
      <c r="L43" s="10" t="e">
        <f>VLOOKUP($B43,'Form Responses 1'!$B$2:$S$771,9,FALSE)</f>
        <v>#N/A</v>
      </c>
      <c r="M43" s="10" t="e">
        <f>VLOOKUP($B43,'Form Responses 1'!$B$2:$S$771,10,FALSE)</f>
        <v>#N/A</v>
      </c>
      <c r="N43" s="10" t="e">
        <f>VLOOKUP($B43,'Form Responses 1'!$B$2:$S$771,11,FALSE)</f>
        <v>#N/A</v>
      </c>
      <c r="O43" s="10" t="e">
        <f>VLOOKUP($B43,'Form Responses 1'!$B$2:$S$771,12,FALSE)</f>
        <v>#N/A</v>
      </c>
      <c r="P43" s="11" t="e">
        <f>VLOOKUP($B43,'Form Responses 1'!$B$2:$S$771,13,FALSE)</f>
        <v>#N/A</v>
      </c>
      <c r="Q43" s="11" t="e">
        <f>VLOOKUP($B43,'Form Responses 1'!$B$2:$S$771,14,FALSE)</f>
        <v>#N/A</v>
      </c>
      <c r="R43" s="11" t="e">
        <f>VLOOKUP($B43,'Form Responses 1'!$B$2:$S$771,15,FALSE)</f>
        <v>#N/A</v>
      </c>
      <c r="S43" s="11" t="e">
        <f>VLOOKUP($B43,'Form Responses 1'!$B$2:$S$771,16,FALSE)</f>
        <v>#N/A</v>
      </c>
      <c r="T43" s="1" t="e">
        <f>VLOOKUP($B43,'Form Responses 1'!$B$2:$S$771,17,FALSE)</f>
        <v>#N/A</v>
      </c>
      <c r="U43" s="1" t="e">
        <f>VLOOKUP($B43,'Form Responses 1'!$B$2:$S$771,18,FALSE)</f>
        <v>#N/A</v>
      </c>
      <c r="V43" s="1" t="e">
        <f>VLOOKUP($B43,'Form Responses 1'!$B$2:$U$771,19,FALSE)</f>
        <v>#N/A</v>
      </c>
      <c r="W43" s="1" t="e">
        <f>VLOOKUP($B43,'Form Responses 1'!$B$2:$U$771,20,FALSE)</f>
        <v>#N/A</v>
      </c>
      <c r="X43" s="16">
        <f>COUNTIF('Form Responses 1'!$B$2:$B$763,$B43)</f>
        <v>0</v>
      </c>
      <c r="Y43" s="16" t="e">
        <f t="shared" si="0"/>
        <v>#N/A</v>
      </c>
      <c r="Z43" s="16" t="e">
        <f t="shared" si="1"/>
        <v>#N/A</v>
      </c>
      <c r="AA43" s="16" t="e">
        <f t="shared" si="2"/>
        <v>#N/A</v>
      </c>
    </row>
    <row r="44" spans="1:27" ht="15" x14ac:dyDescent="0.25">
      <c r="A44" s="13" t="s">
        <v>585</v>
      </c>
      <c r="B44" s="14">
        <v>60720761</v>
      </c>
      <c r="C44" s="13" t="s">
        <v>33</v>
      </c>
      <c r="D44" s="13" t="s">
        <v>558</v>
      </c>
      <c r="E44" s="13"/>
      <c r="F44" s="13" t="s">
        <v>29</v>
      </c>
      <c r="G44" s="15">
        <v>368</v>
      </c>
      <c r="I44" s="9">
        <f>VLOOKUP($B44,'Form Responses 1'!$B$2:$S$771,6,FALSE)</f>
        <v>368</v>
      </c>
      <c r="J44" s="9">
        <f>VLOOKUP($B44,'Form Responses 1'!$B$2:$S$771,7,FALSE)</f>
        <v>205</v>
      </c>
      <c r="K44" s="9">
        <f>VLOOKUP($B44,'Form Responses 1'!$B$2:$S$771,8,FALSE)</f>
        <v>163</v>
      </c>
      <c r="L44" s="10">
        <f>VLOOKUP($B44,'Form Responses 1'!$B$2:$S$771,9,FALSE)</f>
        <v>368</v>
      </c>
      <c r="M44" s="10">
        <f>VLOOKUP($B44,'Form Responses 1'!$B$2:$S$771,10,FALSE)</f>
        <v>9</v>
      </c>
      <c r="N44" s="10">
        <f>VLOOKUP($B44,'Form Responses 1'!$B$2:$S$771,11,FALSE)</f>
        <v>357</v>
      </c>
      <c r="O44" s="10">
        <f>VLOOKUP($B44,'Form Responses 1'!$B$2:$S$771,12,FALSE)</f>
        <v>1</v>
      </c>
      <c r="P44" s="11">
        <f>VLOOKUP($B44,'Form Responses 1'!$B$2:$S$771,13,FALSE)</f>
        <v>0</v>
      </c>
      <c r="Q44" s="11">
        <f>VLOOKUP($B44,'Form Responses 1'!$B$2:$S$771,14,FALSE)</f>
        <v>0</v>
      </c>
      <c r="R44" s="11">
        <f>VLOOKUP($B44,'Form Responses 1'!$B$2:$S$771,15,FALSE)</f>
        <v>0</v>
      </c>
      <c r="S44" s="11">
        <f>VLOOKUP($B44,'Form Responses 1'!$B$2:$S$771,16,FALSE)</f>
        <v>0</v>
      </c>
      <c r="T44" s="1">
        <f>VLOOKUP($B44,'Form Responses 1'!$B$2:$S$771,17,FALSE)</f>
        <v>14</v>
      </c>
      <c r="U44" s="1" t="str">
        <f>VLOOKUP($B44,'Form Responses 1'!$B$2:$S$771,18,FALSE)</f>
        <v>FAROH FITRIA - TIDAK ADA KETERANGAN
WAHAB HASBULLAH - TIDAK ADA KETERANGAN
AHMAD RONNY - TIDAK ADA KETERANGAN
AQILA NAURA -TIDAK ADA KETERANANGAN
AZKA ALFIN - TIDAK ADA KETERANGAN
NURUL HAFIDATUL - PINDAH 
RISKA RAMADHANI-TIDAK LANJUT SEKOLAH
AVANDI LEO-TIDAK JELAS
ISMAWATI-TIDAK MELANJUTKAN SEKOLAH
M ILHAM ALMA'RUF - TIDAK ADA KETERANGAN
JOKO SABRI-BERHENTI SEKOLAH
NOVIAH DIAH-PINDAH TIDAK ADA KETERANGAN
NUR AIDA-TIDAK ADA KETERANGAN
KARIMATUS SAFINAH-TIDAK MELANJUTKAN SEKOLAH</v>
      </c>
      <c r="V44" s="1">
        <f>VLOOKUP($B44,'Form Responses 1'!$B$2:$U$771,19,FALSE)</f>
        <v>80</v>
      </c>
      <c r="W44" s="1">
        <f>VLOOKUP($B44,'Form Responses 1'!$B$2:$U$771,20,FALSE)</f>
        <v>65</v>
      </c>
      <c r="X44" s="16">
        <f>COUNTIF('Form Responses 1'!$B$2:$B$763,$B44)</f>
        <v>1</v>
      </c>
      <c r="Y44" s="16" t="str">
        <f t="shared" si="0"/>
        <v>TIDAK</v>
      </c>
      <c r="Z44" s="16" t="str">
        <f t="shared" si="1"/>
        <v>SAMA</v>
      </c>
      <c r="AA44" s="16" t="str">
        <f t="shared" si="2"/>
        <v>SAMA</v>
      </c>
    </row>
    <row r="45" spans="1:27" ht="15" x14ac:dyDescent="0.25">
      <c r="A45" s="13" t="s">
        <v>106</v>
      </c>
      <c r="B45" s="14">
        <v>69993772</v>
      </c>
      <c r="C45" s="13" t="s">
        <v>33</v>
      </c>
      <c r="D45" s="13" t="s">
        <v>558</v>
      </c>
      <c r="E45" s="13"/>
      <c r="F45" s="13" t="s">
        <v>27</v>
      </c>
      <c r="G45" s="15">
        <v>21</v>
      </c>
      <c r="I45" s="9">
        <f>VLOOKUP($B45,'Form Responses 1'!$B$2:$S$771,6,FALSE)</f>
        <v>22</v>
      </c>
      <c r="J45" s="9">
        <f>VLOOKUP($B45,'Form Responses 1'!$B$2:$S$771,7,FALSE)</f>
        <v>12</v>
      </c>
      <c r="K45" s="9">
        <f>VLOOKUP($B45,'Form Responses 1'!$B$2:$S$771,8,FALSE)</f>
        <v>10</v>
      </c>
      <c r="L45" s="10">
        <f>VLOOKUP($B45,'Form Responses 1'!$B$2:$S$771,9,FALSE)</f>
        <v>22</v>
      </c>
      <c r="M45" s="10">
        <f>VLOOKUP($B45,'Form Responses 1'!$B$2:$S$771,10,FALSE)</f>
        <v>0</v>
      </c>
      <c r="N45" s="10">
        <f>VLOOKUP($B45,'Form Responses 1'!$B$2:$S$771,11,FALSE)</f>
        <v>12</v>
      </c>
      <c r="O45" s="10">
        <f>VLOOKUP($B45,'Form Responses 1'!$B$2:$S$771,12,FALSE)</f>
        <v>0</v>
      </c>
      <c r="P45" s="11">
        <f>VLOOKUP($B45,'Form Responses 1'!$B$2:$S$771,13,FALSE)</f>
        <v>0</v>
      </c>
      <c r="Q45" s="11">
        <f>VLOOKUP($B45,'Form Responses 1'!$B$2:$S$771,14,FALSE)</f>
        <v>0</v>
      </c>
      <c r="R45" s="11">
        <f>VLOOKUP($B45,'Form Responses 1'!$B$2:$S$771,15,FALSE)</f>
        <v>0</v>
      </c>
      <c r="S45" s="11">
        <f>VLOOKUP($B45,'Form Responses 1'!$B$2:$S$771,16,FALSE)</f>
        <v>0</v>
      </c>
      <c r="T45" s="1">
        <f>VLOOKUP($B45,'Form Responses 1'!$B$2:$S$771,17,FALSE)</f>
        <v>0</v>
      </c>
      <c r="U45" s="1">
        <f>VLOOKUP($B45,'Form Responses 1'!$B$2:$S$771,18,FALSE)</f>
        <v>0</v>
      </c>
      <c r="V45" s="1">
        <f>VLOOKUP($B45,'Form Responses 1'!$B$2:$U$771,19,FALSE)</f>
        <v>0</v>
      </c>
      <c r="W45" s="1">
        <f>VLOOKUP($B45,'Form Responses 1'!$B$2:$U$771,20,FALSE)</f>
        <v>0</v>
      </c>
      <c r="X45" s="16">
        <f>COUNTIF('Form Responses 1'!$B$2:$B$763,$B45)</f>
        <v>1</v>
      </c>
      <c r="Y45" s="16" t="str">
        <f t="shared" si="0"/>
        <v>TIDAK</v>
      </c>
      <c r="Z45" s="16" t="str">
        <f t="shared" si="1"/>
        <v>SAMA</v>
      </c>
      <c r="AA45" s="16" t="str">
        <f t="shared" si="2"/>
        <v>SAMA</v>
      </c>
    </row>
    <row r="46" spans="1:27" ht="15" x14ac:dyDescent="0.25">
      <c r="A46" s="13" t="s">
        <v>235</v>
      </c>
      <c r="B46" s="14">
        <v>60720794</v>
      </c>
      <c r="C46" s="13" t="s">
        <v>33</v>
      </c>
      <c r="D46" s="13" t="s">
        <v>558</v>
      </c>
      <c r="E46" s="13"/>
      <c r="F46" s="13" t="s">
        <v>24</v>
      </c>
      <c r="G46" s="15">
        <v>453</v>
      </c>
      <c r="I46" s="9">
        <f>VLOOKUP($B46,'Form Responses 1'!$B$2:$S$771,6,FALSE)</f>
        <v>452</v>
      </c>
      <c r="J46" s="9">
        <f>VLOOKUP($B46,'Form Responses 1'!$B$2:$S$771,7,FALSE)</f>
        <v>232</v>
      </c>
      <c r="K46" s="9">
        <f>VLOOKUP($B46,'Form Responses 1'!$B$2:$S$771,8,FALSE)</f>
        <v>220</v>
      </c>
      <c r="L46" s="10">
        <f>VLOOKUP($B46,'Form Responses 1'!$B$2:$S$771,9,FALSE)</f>
        <v>0</v>
      </c>
      <c r="M46" s="10">
        <f>VLOOKUP($B46,'Form Responses 1'!$B$2:$S$771,10,FALSE)</f>
        <v>0</v>
      </c>
      <c r="N46" s="10">
        <f>VLOOKUP($B46,'Form Responses 1'!$B$2:$S$771,11,FALSE)</f>
        <v>452</v>
      </c>
      <c r="O46" s="10">
        <f>VLOOKUP($B46,'Form Responses 1'!$B$2:$S$771,12,FALSE)</f>
        <v>0</v>
      </c>
      <c r="P46" s="11">
        <f>VLOOKUP($B46,'Form Responses 1'!$B$2:$S$771,13,FALSE)</f>
        <v>0</v>
      </c>
      <c r="Q46" s="11">
        <f>VLOOKUP($B46,'Form Responses 1'!$B$2:$S$771,14,FALSE)</f>
        <v>0</v>
      </c>
      <c r="R46" s="11">
        <f>VLOOKUP($B46,'Form Responses 1'!$B$2:$S$771,15,FALSE)</f>
        <v>0</v>
      </c>
      <c r="S46" s="11">
        <f>VLOOKUP($B46,'Form Responses 1'!$B$2:$S$771,16,FALSE)</f>
        <v>0</v>
      </c>
      <c r="T46" s="1">
        <f>VLOOKUP($B46,'Form Responses 1'!$B$2:$S$771,17,FALSE)</f>
        <v>0</v>
      </c>
      <c r="U46" s="1">
        <f>VLOOKUP($B46,'Form Responses 1'!$B$2:$S$771,18,FALSE)</f>
        <v>0</v>
      </c>
      <c r="V46" s="1">
        <f>VLOOKUP($B46,'Form Responses 1'!$B$2:$U$771,19,FALSE)</f>
        <v>64</v>
      </c>
      <c r="W46" s="1">
        <f>VLOOKUP($B46,'Form Responses 1'!$B$2:$U$771,20,FALSE)</f>
        <v>39</v>
      </c>
      <c r="X46" s="16">
        <f>COUNTIF('Form Responses 1'!$B$2:$B$763,$B46)</f>
        <v>1</v>
      </c>
      <c r="Y46" s="16" t="str">
        <f t="shared" si="0"/>
        <v>TIDAK</v>
      </c>
      <c r="Z46" s="16" t="str">
        <f t="shared" si="1"/>
        <v>SAMA</v>
      </c>
      <c r="AA46" s="16" t="str">
        <f t="shared" si="2"/>
        <v>TIDAK</v>
      </c>
    </row>
    <row r="47" spans="1:27" ht="15" x14ac:dyDescent="0.25">
      <c r="A47" s="13" t="s">
        <v>54</v>
      </c>
      <c r="B47" s="14">
        <v>70027323</v>
      </c>
      <c r="C47" s="13" t="s">
        <v>33</v>
      </c>
      <c r="D47" s="13" t="s">
        <v>558</v>
      </c>
      <c r="E47" s="13"/>
      <c r="F47" s="13" t="s">
        <v>27</v>
      </c>
      <c r="G47" s="15">
        <v>42</v>
      </c>
      <c r="I47" s="9">
        <f>VLOOKUP($B47,'Form Responses 1'!$B$2:$S$771,6,FALSE)</f>
        <v>42</v>
      </c>
      <c r="J47" s="9">
        <f>VLOOKUP($B47,'Form Responses 1'!$B$2:$S$771,7,FALSE)</f>
        <v>25</v>
      </c>
      <c r="K47" s="9">
        <f>VLOOKUP($B47,'Form Responses 1'!$B$2:$S$771,8,FALSE)</f>
        <v>17</v>
      </c>
      <c r="L47" s="10">
        <f>VLOOKUP($B47,'Form Responses 1'!$B$2:$S$771,9,FALSE)</f>
        <v>29</v>
      </c>
      <c r="M47" s="10">
        <f>VLOOKUP($B47,'Form Responses 1'!$B$2:$S$771,10,FALSE)</f>
        <v>4</v>
      </c>
      <c r="N47" s="10">
        <f>VLOOKUP($B47,'Form Responses 1'!$B$2:$S$771,11,FALSE)</f>
        <v>25</v>
      </c>
      <c r="O47" s="10">
        <f>VLOOKUP($B47,'Form Responses 1'!$B$2:$S$771,12,FALSE)</f>
        <v>0</v>
      </c>
      <c r="P47" s="11">
        <f>VLOOKUP($B47,'Form Responses 1'!$B$2:$S$771,13,FALSE)</f>
        <v>13</v>
      </c>
      <c r="Q47" s="11">
        <f>VLOOKUP($B47,'Form Responses 1'!$B$2:$S$771,14,FALSE)</f>
        <v>5</v>
      </c>
      <c r="R47" s="11">
        <f>VLOOKUP($B47,'Form Responses 1'!$B$2:$S$771,15,FALSE)</f>
        <v>8</v>
      </c>
      <c r="S47" s="11">
        <f>VLOOKUP($B47,'Form Responses 1'!$B$2:$S$771,16,FALSE)</f>
        <v>0</v>
      </c>
      <c r="T47" s="1">
        <f>VLOOKUP($B47,'Form Responses 1'!$B$2:$S$771,17,FALSE)</f>
        <v>0</v>
      </c>
      <c r="U47" s="1">
        <f>VLOOKUP($B47,'Form Responses 1'!$B$2:$S$771,18,FALSE)</f>
        <v>0</v>
      </c>
      <c r="V47" s="1">
        <f>VLOOKUP($B47,'Form Responses 1'!$B$2:$U$771,19,FALSE)</f>
        <v>28</v>
      </c>
      <c r="W47" s="1">
        <f>VLOOKUP($B47,'Form Responses 1'!$B$2:$U$771,20,FALSE)</f>
        <v>27</v>
      </c>
      <c r="X47" s="16">
        <f>COUNTIF('Form Responses 1'!$B$2:$B$763,$B47)</f>
        <v>1</v>
      </c>
      <c r="Y47" s="16" t="str">
        <f t="shared" si="0"/>
        <v>SAMA</v>
      </c>
      <c r="Z47" s="16" t="str">
        <f t="shared" si="1"/>
        <v>SAMA</v>
      </c>
      <c r="AA47" s="16" t="str">
        <f t="shared" si="2"/>
        <v>SAMA</v>
      </c>
    </row>
    <row r="48" spans="1:27" ht="15" x14ac:dyDescent="0.25">
      <c r="A48" s="13" t="s">
        <v>586</v>
      </c>
      <c r="B48" s="14">
        <v>60720779</v>
      </c>
      <c r="C48" s="13" t="s">
        <v>33</v>
      </c>
      <c r="D48" s="13" t="s">
        <v>558</v>
      </c>
      <c r="E48" s="13"/>
      <c r="F48" s="13" t="s">
        <v>51</v>
      </c>
      <c r="G48" s="15">
        <v>50</v>
      </c>
      <c r="I48" s="9">
        <f>VLOOKUP($B48,'Form Responses 1'!$B$2:$S$771,6,FALSE)</f>
        <v>51</v>
      </c>
      <c r="J48" s="9">
        <f>VLOOKUP($B48,'Form Responses 1'!$B$2:$S$771,7,FALSE)</f>
        <v>34</v>
      </c>
      <c r="K48" s="9">
        <f>VLOOKUP($B48,'Form Responses 1'!$B$2:$S$771,8,FALSE)</f>
        <v>17</v>
      </c>
      <c r="L48" s="10">
        <f>VLOOKUP($B48,'Form Responses 1'!$B$2:$S$771,9,FALSE)</f>
        <v>48</v>
      </c>
      <c r="M48" s="10">
        <f>VLOOKUP($B48,'Form Responses 1'!$B$2:$S$771,10,FALSE)</f>
        <v>1</v>
      </c>
      <c r="N48" s="10">
        <f>VLOOKUP($B48,'Form Responses 1'!$B$2:$S$771,11,FALSE)</f>
        <v>48</v>
      </c>
      <c r="O48" s="10">
        <f>VLOOKUP($B48,'Form Responses 1'!$B$2:$S$771,12,FALSE)</f>
        <v>2</v>
      </c>
      <c r="P48" s="11">
        <f>VLOOKUP($B48,'Form Responses 1'!$B$2:$S$771,13,FALSE)</f>
        <v>0</v>
      </c>
      <c r="Q48" s="11">
        <f>VLOOKUP($B48,'Form Responses 1'!$B$2:$S$771,14,FALSE)</f>
        <v>2</v>
      </c>
      <c r="R48" s="11">
        <f>VLOOKUP($B48,'Form Responses 1'!$B$2:$S$771,15,FALSE)</f>
        <v>2</v>
      </c>
      <c r="S48" s="11">
        <f>VLOOKUP($B48,'Form Responses 1'!$B$2:$S$771,16,FALSE)</f>
        <v>0</v>
      </c>
      <c r="T48" s="1">
        <f>VLOOKUP($B48,'Form Responses 1'!$B$2:$S$771,17,FALSE)</f>
        <v>0</v>
      </c>
      <c r="U48" s="1">
        <f>VLOOKUP($B48,'Form Responses 1'!$B$2:$S$771,18,FALSE)</f>
        <v>0</v>
      </c>
      <c r="V48" s="1">
        <f>VLOOKUP($B48,'Form Responses 1'!$B$2:$U$771,19,FALSE)</f>
        <v>7</v>
      </c>
      <c r="W48" s="1" t="str">
        <f>VLOOKUP($B48,'Form Responses 1'!$B$2:$U$771,20,FALSE)</f>
        <v>Ada</v>
      </c>
      <c r="X48" s="16">
        <f>COUNTIF('Form Responses 1'!$B$2:$B$763,$B48)</f>
        <v>1</v>
      </c>
      <c r="Y48" s="16" t="str">
        <f t="shared" si="0"/>
        <v>TIDAK</v>
      </c>
      <c r="Z48" s="16" t="str">
        <f t="shared" si="1"/>
        <v>TIDAK</v>
      </c>
      <c r="AA48" s="16" t="str">
        <f t="shared" si="2"/>
        <v>TIDAK</v>
      </c>
    </row>
    <row r="49" spans="1:27" ht="15" x14ac:dyDescent="0.25">
      <c r="A49" s="13" t="s">
        <v>587</v>
      </c>
      <c r="B49" s="14">
        <v>60720777</v>
      </c>
      <c r="C49" s="13" t="s">
        <v>33</v>
      </c>
      <c r="D49" s="13" t="s">
        <v>558</v>
      </c>
      <c r="E49" s="13"/>
      <c r="F49" s="13" t="s">
        <v>51</v>
      </c>
      <c r="G49" s="15">
        <v>28</v>
      </c>
      <c r="I49" s="9" t="e">
        <f>VLOOKUP($B49,'Form Responses 1'!$B$2:$S$771,6,FALSE)</f>
        <v>#N/A</v>
      </c>
      <c r="J49" s="9" t="e">
        <f>VLOOKUP($B49,'Form Responses 1'!$B$2:$S$771,7,FALSE)</f>
        <v>#N/A</v>
      </c>
      <c r="K49" s="9" t="e">
        <f>VLOOKUP($B49,'Form Responses 1'!$B$2:$S$771,8,FALSE)</f>
        <v>#N/A</v>
      </c>
      <c r="L49" s="10" t="e">
        <f>VLOOKUP($B49,'Form Responses 1'!$B$2:$S$771,9,FALSE)</f>
        <v>#N/A</v>
      </c>
      <c r="M49" s="10" t="e">
        <f>VLOOKUP($B49,'Form Responses 1'!$B$2:$S$771,10,FALSE)</f>
        <v>#N/A</v>
      </c>
      <c r="N49" s="10" t="e">
        <f>VLOOKUP($B49,'Form Responses 1'!$B$2:$S$771,11,FALSE)</f>
        <v>#N/A</v>
      </c>
      <c r="O49" s="10" t="e">
        <f>VLOOKUP($B49,'Form Responses 1'!$B$2:$S$771,12,FALSE)</f>
        <v>#N/A</v>
      </c>
      <c r="P49" s="11" t="e">
        <f>VLOOKUP($B49,'Form Responses 1'!$B$2:$S$771,13,FALSE)</f>
        <v>#N/A</v>
      </c>
      <c r="Q49" s="11" t="e">
        <f>VLOOKUP($B49,'Form Responses 1'!$B$2:$S$771,14,FALSE)</f>
        <v>#N/A</v>
      </c>
      <c r="R49" s="11" t="e">
        <f>VLOOKUP($B49,'Form Responses 1'!$B$2:$S$771,15,FALSE)</f>
        <v>#N/A</v>
      </c>
      <c r="S49" s="11" t="e">
        <f>VLOOKUP($B49,'Form Responses 1'!$B$2:$S$771,16,FALSE)</f>
        <v>#N/A</v>
      </c>
      <c r="T49" s="1" t="e">
        <f>VLOOKUP($B49,'Form Responses 1'!$B$2:$S$771,17,FALSE)</f>
        <v>#N/A</v>
      </c>
      <c r="U49" s="1" t="e">
        <f>VLOOKUP($B49,'Form Responses 1'!$B$2:$S$771,18,FALSE)</f>
        <v>#N/A</v>
      </c>
      <c r="V49" s="1" t="e">
        <f>VLOOKUP($B49,'Form Responses 1'!$B$2:$U$771,19,FALSE)</f>
        <v>#N/A</v>
      </c>
      <c r="W49" s="1" t="e">
        <f>VLOOKUP($B49,'Form Responses 1'!$B$2:$U$771,20,FALSE)</f>
        <v>#N/A</v>
      </c>
      <c r="X49" s="16">
        <f>COUNTIF('Form Responses 1'!$B$2:$B$763,$B49)</f>
        <v>0</v>
      </c>
      <c r="Y49" s="16" t="e">
        <f t="shared" si="0"/>
        <v>#N/A</v>
      </c>
      <c r="Z49" s="16" t="e">
        <f t="shared" si="1"/>
        <v>#N/A</v>
      </c>
      <c r="AA49" s="16" t="e">
        <f t="shared" si="2"/>
        <v>#N/A</v>
      </c>
    </row>
    <row r="50" spans="1:27" ht="15" x14ac:dyDescent="0.25">
      <c r="A50" s="13" t="s">
        <v>588</v>
      </c>
      <c r="B50" s="14">
        <v>60720764</v>
      </c>
      <c r="C50" s="13" t="s">
        <v>33</v>
      </c>
      <c r="D50" s="13" t="s">
        <v>558</v>
      </c>
      <c r="E50" s="13"/>
      <c r="F50" s="13" t="s">
        <v>29</v>
      </c>
      <c r="G50" s="15">
        <v>97</v>
      </c>
      <c r="I50" s="9" t="e">
        <f>VLOOKUP($B50,'Form Responses 1'!$B$2:$S$771,6,FALSE)</f>
        <v>#N/A</v>
      </c>
      <c r="J50" s="9" t="e">
        <f>VLOOKUP($B50,'Form Responses 1'!$B$2:$S$771,7,FALSE)</f>
        <v>#N/A</v>
      </c>
      <c r="K50" s="9" t="e">
        <f>VLOOKUP($B50,'Form Responses 1'!$B$2:$S$771,8,FALSE)</f>
        <v>#N/A</v>
      </c>
      <c r="L50" s="10" t="e">
        <f>VLOOKUP($B50,'Form Responses 1'!$B$2:$S$771,9,FALSE)</f>
        <v>#N/A</v>
      </c>
      <c r="M50" s="10" t="e">
        <f>VLOOKUP($B50,'Form Responses 1'!$B$2:$S$771,10,FALSE)</f>
        <v>#N/A</v>
      </c>
      <c r="N50" s="10" t="e">
        <f>VLOOKUP($B50,'Form Responses 1'!$B$2:$S$771,11,FALSE)</f>
        <v>#N/A</v>
      </c>
      <c r="O50" s="10" t="e">
        <f>VLOOKUP($B50,'Form Responses 1'!$B$2:$S$771,12,FALSE)</f>
        <v>#N/A</v>
      </c>
      <c r="P50" s="11" t="e">
        <f>VLOOKUP($B50,'Form Responses 1'!$B$2:$S$771,13,FALSE)</f>
        <v>#N/A</v>
      </c>
      <c r="Q50" s="11" t="e">
        <f>VLOOKUP($B50,'Form Responses 1'!$B$2:$S$771,14,FALSE)</f>
        <v>#N/A</v>
      </c>
      <c r="R50" s="11" t="e">
        <f>VLOOKUP($B50,'Form Responses 1'!$B$2:$S$771,15,FALSE)</f>
        <v>#N/A</v>
      </c>
      <c r="S50" s="11" t="e">
        <f>VLOOKUP($B50,'Form Responses 1'!$B$2:$S$771,16,FALSE)</f>
        <v>#N/A</v>
      </c>
      <c r="T50" s="1" t="e">
        <f>VLOOKUP($B50,'Form Responses 1'!$B$2:$S$771,17,FALSE)</f>
        <v>#N/A</v>
      </c>
      <c r="U50" s="1" t="e">
        <f>VLOOKUP($B50,'Form Responses 1'!$B$2:$S$771,18,FALSE)</f>
        <v>#N/A</v>
      </c>
      <c r="V50" s="1" t="e">
        <f>VLOOKUP($B50,'Form Responses 1'!$B$2:$U$771,19,FALSE)</f>
        <v>#N/A</v>
      </c>
      <c r="W50" s="1" t="e">
        <f>VLOOKUP($B50,'Form Responses 1'!$B$2:$U$771,20,FALSE)</f>
        <v>#N/A</v>
      </c>
      <c r="X50" s="16">
        <f>COUNTIF('Form Responses 1'!$B$2:$B$763,$B50)</f>
        <v>0</v>
      </c>
      <c r="Y50" s="16" t="e">
        <f t="shared" si="0"/>
        <v>#N/A</v>
      </c>
      <c r="Z50" s="16" t="e">
        <f t="shared" si="1"/>
        <v>#N/A</v>
      </c>
      <c r="AA50" s="16" t="e">
        <f t="shared" si="2"/>
        <v>#N/A</v>
      </c>
    </row>
    <row r="51" spans="1:27" ht="15" x14ac:dyDescent="0.25">
      <c r="A51" s="13" t="s">
        <v>589</v>
      </c>
      <c r="B51" s="14">
        <v>60720760</v>
      </c>
      <c r="C51" s="13" t="s">
        <v>33</v>
      </c>
      <c r="D51" s="13" t="s">
        <v>558</v>
      </c>
      <c r="E51" s="13"/>
      <c r="F51" s="13" t="s">
        <v>29</v>
      </c>
      <c r="G51" s="15">
        <v>130</v>
      </c>
      <c r="I51" s="9" t="e">
        <f>VLOOKUP($B51,'Form Responses 1'!$B$2:$S$771,6,FALSE)</f>
        <v>#N/A</v>
      </c>
      <c r="J51" s="9" t="e">
        <f>VLOOKUP($B51,'Form Responses 1'!$B$2:$S$771,7,FALSE)</f>
        <v>#N/A</v>
      </c>
      <c r="K51" s="9" t="e">
        <f>VLOOKUP($B51,'Form Responses 1'!$B$2:$S$771,8,FALSE)</f>
        <v>#N/A</v>
      </c>
      <c r="L51" s="10" t="e">
        <f>VLOOKUP($B51,'Form Responses 1'!$B$2:$S$771,9,FALSE)</f>
        <v>#N/A</v>
      </c>
      <c r="M51" s="10" t="e">
        <f>VLOOKUP($B51,'Form Responses 1'!$B$2:$S$771,10,FALSE)</f>
        <v>#N/A</v>
      </c>
      <c r="N51" s="10" t="e">
        <f>VLOOKUP($B51,'Form Responses 1'!$B$2:$S$771,11,FALSE)</f>
        <v>#N/A</v>
      </c>
      <c r="O51" s="10" t="e">
        <f>VLOOKUP($B51,'Form Responses 1'!$B$2:$S$771,12,FALSE)</f>
        <v>#N/A</v>
      </c>
      <c r="P51" s="11" t="e">
        <f>VLOOKUP($B51,'Form Responses 1'!$B$2:$S$771,13,FALSE)</f>
        <v>#N/A</v>
      </c>
      <c r="Q51" s="11" t="e">
        <f>VLOOKUP($B51,'Form Responses 1'!$B$2:$S$771,14,FALSE)</f>
        <v>#N/A</v>
      </c>
      <c r="R51" s="11" t="e">
        <f>VLOOKUP($B51,'Form Responses 1'!$B$2:$S$771,15,FALSE)</f>
        <v>#N/A</v>
      </c>
      <c r="S51" s="11" t="e">
        <f>VLOOKUP($B51,'Form Responses 1'!$B$2:$S$771,16,FALSE)</f>
        <v>#N/A</v>
      </c>
      <c r="T51" s="1" t="e">
        <f>VLOOKUP($B51,'Form Responses 1'!$B$2:$S$771,17,FALSE)</f>
        <v>#N/A</v>
      </c>
      <c r="U51" s="1" t="e">
        <f>VLOOKUP($B51,'Form Responses 1'!$B$2:$S$771,18,FALSE)</f>
        <v>#N/A</v>
      </c>
      <c r="V51" s="1" t="e">
        <f>VLOOKUP($B51,'Form Responses 1'!$B$2:$U$771,19,FALSE)</f>
        <v>#N/A</v>
      </c>
      <c r="W51" s="1" t="e">
        <f>VLOOKUP($B51,'Form Responses 1'!$B$2:$U$771,20,FALSE)</f>
        <v>#N/A</v>
      </c>
      <c r="X51" s="16">
        <f>COUNTIF('Form Responses 1'!$B$2:$B$763,$B51)</f>
        <v>0</v>
      </c>
      <c r="Y51" s="16" t="e">
        <f t="shared" si="0"/>
        <v>#N/A</v>
      </c>
      <c r="Z51" s="16" t="e">
        <f t="shared" si="1"/>
        <v>#N/A</v>
      </c>
      <c r="AA51" s="16" t="e">
        <f t="shared" si="2"/>
        <v>#N/A</v>
      </c>
    </row>
    <row r="52" spans="1:27" ht="15" x14ac:dyDescent="0.25">
      <c r="A52" s="13" t="s">
        <v>590</v>
      </c>
      <c r="B52" s="14">
        <v>69983045</v>
      </c>
      <c r="C52" s="13" t="s">
        <v>33</v>
      </c>
      <c r="D52" s="13" t="s">
        <v>558</v>
      </c>
      <c r="E52" s="13"/>
      <c r="F52" s="13" t="s">
        <v>34</v>
      </c>
      <c r="G52" s="15">
        <v>91</v>
      </c>
      <c r="I52" s="9" t="e">
        <f>VLOOKUP($B52,'Form Responses 1'!$B$2:$S$771,6,FALSE)</f>
        <v>#N/A</v>
      </c>
      <c r="J52" s="9" t="e">
        <f>VLOOKUP($B52,'Form Responses 1'!$B$2:$S$771,7,FALSE)</f>
        <v>#N/A</v>
      </c>
      <c r="K52" s="9" t="e">
        <f>VLOOKUP($B52,'Form Responses 1'!$B$2:$S$771,8,FALSE)</f>
        <v>#N/A</v>
      </c>
      <c r="L52" s="10" t="e">
        <f>VLOOKUP($B52,'Form Responses 1'!$B$2:$S$771,9,FALSE)</f>
        <v>#N/A</v>
      </c>
      <c r="M52" s="10" t="e">
        <f>VLOOKUP($B52,'Form Responses 1'!$B$2:$S$771,10,FALSE)</f>
        <v>#N/A</v>
      </c>
      <c r="N52" s="10" t="e">
        <f>VLOOKUP($B52,'Form Responses 1'!$B$2:$S$771,11,FALSE)</f>
        <v>#N/A</v>
      </c>
      <c r="O52" s="10" t="e">
        <f>VLOOKUP($B52,'Form Responses 1'!$B$2:$S$771,12,FALSE)</f>
        <v>#N/A</v>
      </c>
      <c r="P52" s="11" t="e">
        <f>VLOOKUP($B52,'Form Responses 1'!$B$2:$S$771,13,FALSE)</f>
        <v>#N/A</v>
      </c>
      <c r="Q52" s="11" t="e">
        <f>VLOOKUP($B52,'Form Responses 1'!$B$2:$S$771,14,FALSE)</f>
        <v>#N/A</v>
      </c>
      <c r="R52" s="11" t="e">
        <f>VLOOKUP($B52,'Form Responses 1'!$B$2:$S$771,15,FALSE)</f>
        <v>#N/A</v>
      </c>
      <c r="S52" s="11" t="e">
        <f>VLOOKUP($B52,'Form Responses 1'!$B$2:$S$771,16,FALSE)</f>
        <v>#N/A</v>
      </c>
      <c r="T52" s="1" t="e">
        <f>VLOOKUP($B52,'Form Responses 1'!$B$2:$S$771,17,FALSE)</f>
        <v>#N/A</v>
      </c>
      <c r="U52" s="1" t="e">
        <f>VLOOKUP($B52,'Form Responses 1'!$B$2:$S$771,18,FALSE)</f>
        <v>#N/A</v>
      </c>
      <c r="V52" s="1" t="e">
        <f>VLOOKUP($B52,'Form Responses 1'!$B$2:$U$771,19,FALSE)</f>
        <v>#N/A</v>
      </c>
      <c r="W52" s="1" t="e">
        <f>VLOOKUP($B52,'Form Responses 1'!$B$2:$U$771,20,FALSE)</f>
        <v>#N/A</v>
      </c>
      <c r="X52" s="16">
        <f>COUNTIF('Form Responses 1'!$B$2:$B$763,$B52)</f>
        <v>0</v>
      </c>
      <c r="Y52" s="16" t="e">
        <f t="shared" si="0"/>
        <v>#N/A</v>
      </c>
      <c r="Z52" s="16" t="e">
        <f t="shared" si="1"/>
        <v>#N/A</v>
      </c>
      <c r="AA52" s="16" t="e">
        <f t="shared" si="2"/>
        <v>#N/A</v>
      </c>
    </row>
    <row r="53" spans="1:27" ht="15" x14ac:dyDescent="0.25">
      <c r="A53" s="13" t="s">
        <v>591</v>
      </c>
      <c r="B53" s="14">
        <v>60720797</v>
      </c>
      <c r="C53" s="13" t="s">
        <v>33</v>
      </c>
      <c r="D53" s="13" t="s">
        <v>558</v>
      </c>
      <c r="E53" s="13"/>
      <c r="F53" s="13" t="s">
        <v>24</v>
      </c>
      <c r="G53" s="15">
        <v>159</v>
      </c>
      <c r="I53" s="9">
        <f>VLOOKUP($B53,'Form Responses 1'!$B$2:$S$771,6,FALSE)</f>
        <v>159</v>
      </c>
      <c r="J53" s="9">
        <f>VLOOKUP($B53,'Form Responses 1'!$B$2:$S$771,7,FALSE)</f>
        <v>95</v>
      </c>
      <c r="K53" s="9">
        <f>VLOOKUP($B53,'Form Responses 1'!$B$2:$S$771,8,FALSE)</f>
        <v>64</v>
      </c>
      <c r="L53" s="10">
        <f>VLOOKUP($B53,'Form Responses 1'!$B$2:$S$771,9,FALSE)</f>
        <v>118</v>
      </c>
      <c r="M53" s="10">
        <f>VLOOKUP($B53,'Form Responses 1'!$B$2:$S$771,10,FALSE)</f>
        <v>2</v>
      </c>
      <c r="N53" s="10">
        <f>VLOOKUP($B53,'Form Responses 1'!$B$2:$S$771,11,FALSE)</f>
        <v>108</v>
      </c>
      <c r="O53" s="10">
        <f>VLOOKUP($B53,'Form Responses 1'!$B$2:$S$771,12,FALSE)</f>
        <v>8</v>
      </c>
      <c r="P53" s="11">
        <f>VLOOKUP($B53,'Form Responses 1'!$B$2:$S$771,13,FALSE)</f>
        <v>33</v>
      </c>
      <c r="Q53" s="11">
        <f>VLOOKUP($B53,'Form Responses 1'!$B$2:$S$771,14,FALSE)</f>
        <v>0</v>
      </c>
      <c r="R53" s="11">
        <f>VLOOKUP($B53,'Form Responses 1'!$B$2:$S$771,15,FALSE)</f>
        <v>4</v>
      </c>
      <c r="S53" s="11">
        <f>VLOOKUP($B53,'Form Responses 1'!$B$2:$S$771,16,FALSE)</f>
        <v>0</v>
      </c>
      <c r="T53" s="1">
        <f>VLOOKUP($B53,'Form Responses 1'!$B$2:$S$771,17,FALSE)</f>
        <v>0</v>
      </c>
      <c r="U53" s="1">
        <f>VLOOKUP($B53,'Form Responses 1'!$B$2:$S$771,18,FALSE)</f>
        <v>0</v>
      </c>
      <c r="V53" s="1">
        <f>VLOOKUP($B53,'Form Responses 1'!$B$2:$U$771,19,FALSE)</f>
        <v>18</v>
      </c>
      <c r="W53" s="1">
        <f>VLOOKUP($B53,'Form Responses 1'!$B$2:$U$771,20,FALSE)</f>
        <v>10</v>
      </c>
      <c r="X53" s="16">
        <f>COUNTIF('Form Responses 1'!$B$2:$B$763,$B53)</f>
        <v>1</v>
      </c>
      <c r="Y53" s="16" t="str">
        <f t="shared" si="0"/>
        <v>SAMA</v>
      </c>
      <c r="Z53" s="16" t="str">
        <f t="shared" si="1"/>
        <v>TIDAK</v>
      </c>
      <c r="AA53" s="16" t="str">
        <f t="shared" si="2"/>
        <v>TIDAK</v>
      </c>
    </row>
    <row r="54" spans="1:27" ht="15" x14ac:dyDescent="0.25">
      <c r="A54" s="13" t="s">
        <v>592</v>
      </c>
      <c r="B54" s="14">
        <v>60720750</v>
      </c>
      <c r="C54" s="13" t="s">
        <v>33</v>
      </c>
      <c r="D54" s="13" t="s">
        <v>558</v>
      </c>
      <c r="E54" s="13"/>
      <c r="F54" s="13" t="s">
        <v>34</v>
      </c>
      <c r="G54" s="15">
        <v>70</v>
      </c>
      <c r="I54" s="9">
        <f>VLOOKUP($B54,'Form Responses 1'!$B$2:$S$771,6,FALSE)</f>
        <v>69</v>
      </c>
      <c r="J54" s="9">
        <f>VLOOKUP($B54,'Form Responses 1'!$B$2:$S$771,7,FALSE)</f>
        <v>38</v>
      </c>
      <c r="K54" s="9">
        <f>VLOOKUP($B54,'Form Responses 1'!$B$2:$S$771,8,FALSE)</f>
        <v>31</v>
      </c>
      <c r="L54" s="10">
        <f>VLOOKUP($B54,'Form Responses 1'!$B$2:$S$771,9,FALSE)</f>
        <v>69</v>
      </c>
      <c r="M54" s="10">
        <f>VLOOKUP($B54,'Form Responses 1'!$B$2:$S$771,10,FALSE)</f>
        <v>0</v>
      </c>
      <c r="N54" s="10">
        <f>VLOOKUP($B54,'Form Responses 1'!$B$2:$S$771,11,FALSE)</f>
        <v>69</v>
      </c>
      <c r="O54" s="10">
        <f>VLOOKUP($B54,'Form Responses 1'!$B$2:$S$771,12,FALSE)</f>
        <v>0</v>
      </c>
      <c r="P54" s="11">
        <f>VLOOKUP($B54,'Form Responses 1'!$B$2:$S$771,13,FALSE)</f>
        <v>6</v>
      </c>
      <c r="Q54" s="11">
        <f>VLOOKUP($B54,'Form Responses 1'!$B$2:$S$771,14,FALSE)</f>
        <v>0</v>
      </c>
      <c r="R54" s="11">
        <f>VLOOKUP($B54,'Form Responses 1'!$B$2:$S$771,15,FALSE)</f>
        <v>6</v>
      </c>
      <c r="S54" s="11">
        <f>VLOOKUP($B54,'Form Responses 1'!$B$2:$S$771,16,FALSE)</f>
        <v>0</v>
      </c>
      <c r="T54" s="1">
        <f>VLOOKUP($B54,'Form Responses 1'!$B$2:$S$771,17,FALSE)</f>
        <v>0</v>
      </c>
      <c r="U54" s="1" t="str">
        <f>VLOOKUP($B54,'Form Responses 1'!$B$2:$S$771,18,FALSE)</f>
        <v>-</v>
      </c>
      <c r="V54" s="1">
        <f>VLOOKUP($B54,'Form Responses 1'!$B$2:$U$771,19,FALSE)</f>
        <v>11</v>
      </c>
      <c r="W54" s="1">
        <f>VLOOKUP($B54,'Form Responses 1'!$B$2:$U$771,20,FALSE)</f>
        <v>11</v>
      </c>
      <c r="X54" s="16">
        <f>COUNTIF('Form Responses 1'!$B$2:$B$763,$B54)</f>
        <v>1</v>
      </c>
      <c r="Y54" s="16" t="str">
        <f t="shared" si="0"/>
        <v>SAMA</v>
      </c>
      <c r="Z54" s="16" t="str">
        <f t="shared" si="1"/>
        <v>SAMA</v>
      </c>
      <c r="AA54" s="16" t="str">
        <f t="shared" si="2"/>
        <v>TIDAK</v>
      </c>
    </row>
    <row r="55" spans="1:27" ht="15" x14ac:dyDescent="0.25">
      <c r="A55" s="13" t="s">
        <v>593</v>
      </c>
      <c r="B55" s="14">
        <v>60720768</v>
      </c>
      <c r="C55" s="13" t="s">
        <v>33</v>
      </c>
      <c r="D55" s="13" t="s">
        <v>558</v>
      </c>
      <c r="E55" s="13"/>
      <c r="F55" s="13" t="s">
        <v>29</v>
      </c>
      <c r="G55" s="15">
        <v>209</v>
      </c>
      <c r="I55" s="9" t="e">
        <f>VLOOKUP($B55,'Form Responses 1'!$B$2:$S$771,6,FALSE)</f>
        <v>#N/A</v>
      </c>
      <c r="J55" s="9" t="e">
        <f>VLOOKUP($B55,'Form Responses 1'!$B$2:$S$771,7,FALSE)</f>
        <v>#N/A</v>
      </c>
      <c r="K55" s="9" t="e">
        <f>VLOOKUP($B55,'Form Responses 1'!$B$2:$S$771,8,FALSE)</f>
        <v>#N/A</v>
      </c>
      <c r="L55" s="10" t="e">
        <f>VLOOKUP($B55,'Form Responses 1'!$B$2:$S$771,9,FALSE)</f>
        <v>#N/A</v>
      </c>
      <c r="M55" s="10" t="e">
        <f>VLOOKUP($B55,'Form Responses 1'!$B$2:$S$771,10,FALSE)</f>
        <v>#N/A</v>
      </c>
      <c r="N55" s="10" t="e">
        <f>VLOOKUP($B55,'Form Responses 1'!$B$2:$S$771,11,FALSE)</f>
        <v>#N/A</v>
      </c>
      <c r="O55" s="10" t="e">
        <f>VLOOKUP($B55,'Form Responses 1'!$B$2:$S$771,12,FALSE)</f>
        <v>#N/A</v>
      </c>
      <c r="P55" s="11" t="e">
        <f>VLOOKUP($B55,'Form Responses 1'!$B$2:$S$771,13,FALSE)</f>
        <v>#N/A</v>
      </c>
      <c r="Q55" s="11" t="e">
        <f>VLOOKUP($B55,'Form Responses 1'!$B$2:$S$771,14,FALSE)</f>
        <v>#N/A</v>
      </c>
      <c r="R55" s="11" t="e">
        <f>VLOOKUP($B55,'Form Responses 1'!$B$2:$S$771,15,FALSE)</f>
        <v>#N/A</v>
      </c>
      <c r="S55" s="11" t="e">
        <f>VLOOKUP($B55,'Form Responses 1'!$B$2:$S$771,16,FALSE)</f>
        <v>#N/A</v>
      </c>
      <c r="T55" s="1" t="e">
        <f>VLOOKUP($B55,'Form Responses 1'!$B$2:$S$771,17,FALSE)</f>
        <v>#N/A</v>
      </c>
      <c r="U55" s="1" t="e">
        <f>VLOOKUP($B55,'Form Responses 1'!$B$2:$S$771,18,FALSE)</f>
        <v>#N/A</v>
      </c>
      <c r="V55" s="1" t="e">
        <f>VLOOKUP($B55,'Form Responses 1'!$B$2:$U$771,19,FALSE)</f>
        <v>#N/A</v>
      </c>
      <c r="W55" s="1" t="e">
        <f>VLOOKUP($B55,'Form Responses 1'!$B$2:$U$771,20,FALSE)</f>
        <v>#N/A</v>
      </c>
      <c r="X55" s="16">
        <f>COUNTIF('Form Responses 1'!$B$2:$B$763,$B55)</f>
        <v>0</v>
      </c>
      <c r="Y55" s="16" t="e">
        <f t="shared" si="0"/>
        <v>#N/A</v>
      </c>
      <c r="Z55" s="16" t="e">
        <f t="shared" si="1"/>
        <v>#N/A</v>
      </c>
      <c r="AA55" s="16" t="e">
        <f t="shared" si="2"/>
        <v>#N/A</v>
      </c>
    </row>
    <row r="56" spans="1:27" ht="15" x14ac:dyDescent="0.25">
      <c r="A56" s="13" t="s">
        <v>594</v>
      </c>
      <c r="B56" s="14">
        <v>60720766</v>
      </c>
      <c r="C56" s="13" t="s">
        <v>33</v>
      </c>
      <c r="D56" s="13" t="s">
        <v>558</v>
      </c>
      <c r="E56" s="13"/>
      <c r="F56" s="13" t="s">
        <v>29</v>
      </c>
      <c r="G56" s="15">
        <v>91</v>
      </c>
      <c r="I56" s="9" t="e">
        <f>VLOOKUP($B56,'Form Responses 1'!$B$2:$S$771,6,FALSE)</f>
        <v>#N/A</v>
      </c>
      <c r="J56" s="9" t="e">
        <f>VLOOKUP($B56,'Form Responses 1'!$B$2:$S$771,7,FALSE)</f>
        <v>#N/A</v>
      </c>
      <c r="K56" s="9" t="e">
        <f>VLOOKUP($B56,'Form Responses 1'!$B$2:$S$771,8,FALSE)</f>
        <v>#N/A</v>
      </c>
      <c r="L56" s="10" t="e">
        <f>VLOOKUP($B56,'Form Responses 1'!$B$2:$S$771,9,FALSE)</f>
        <v>#N/A</v>
      </c>
      <c r="M56" s="10" t="e">
        <f>VLOOKUP($B56,'Form Responses 1'!$B$2:$S$771,10,FALSE)</f>
        <v>#N/A</v>
      </c>
      <c r="N56" s="10" t="e">
        <f>VLOOKUP($B56,'Form Responses 1'!$B$2:$S$771,11,FALSE)</f>
        <v>#N/A</v>
      </c>
      <c r="O56" s="10" t="e">
        <f>VLOOKUP($B56,'Form Responses 1'!$B$2:$S$771,12,FALSE)</f>
        <v>#N/A</v>
      </c>
      <c r="P56" s="11" t="e">
        <f>VLOOKUP($B56,'Form Responses 1'!$B$2:$S$771,13,FALSE)</f>
        <v>#N/A</v>
      </c>
      <c r="Q56" s="11" t="e">
        <f>VLOOKUP($B56,'Form Responses 1'!$B$2:$S$771,14,FALSE)</f>
        <v>#N/A</v>
      </c>
      <c r="R56" s="11" t="e">
        <f>VLOOKUP($B56,'Form Responses 1'!$B$2:$S$771,15,FALSE)</f>
        <v>#N/A</v>
      </c>
      <c r="S56" s="11" t="e">
        <f>VLOOKUP($B56,'Form Responses 1'!$B$2:$S$771,16,FALSE)</f>
        <v>#N/A</v>
      </c>
      <c r="T56" s="1" t="e">
        <f>VLOOKUP($B56,'Form Responses 1'!$B$2:$S$771,17,FALSE)</f>
        <v>#N/A</v>
      </c>
      <c r="U56" s="1" t="e">
        <f>VLOOKUP($B56,'Form Responses 1'!$B$2:$S$771,18,FALSE)</f>
        <v>#N/A</v>
      </c>
      <c r="V56" s="1" t="e">
        <f>VLOOKUP($B56,'Form Responses 1'!$B$2:$U$771,19,FALSE)</f>
        <v>#N/A</v>
      </c>
      <c r="W56" s="1" t="e">
        <f>VLOOKUP($B56,'Form Responses 1'!$B$2:$U$771,20,FALSE)</f>
        <v>#N/A</v>
      </c>
      <c r="X56" s="16">
        <f>COUNTIF('Form Responses 1'!$B$2:$B$763,$B56)</f>
        <v>0</v>
      </c>
      <c r="Y56" s="16" t="e">
        <f t="shared" si="0"/>
        <v>#N/A</v>
      </c>
      <c r="Z56" s="16" t="e">
        <f t="shared" si="1"/>
        <v>#N/A</v>
      </c>
      <c r="AA56" s="16" t="e">
        <f t="shared" si="2"/>
        <v>#N/A</v>
      </c>
    </row>
    <row r="57" spans="1:27" ht="15" x14ac:dyDescent="0.25">
      <c r="A57" s="13" t="s">
        <v>99</v>
      </c>
      <c r="B57" s="14">
        <v>60720763</v>
      </c>
      <c r="C57" s="13" t="s">
        <v>33</v>
      </c>
      <c r="D57" s="13" t="s">
        <v>558</v>
      </c>
      <c r="E57" s="13"/>
      <c r="F57" s="13" t="s">
        <v>29</v>
      </c>
      <c r="G57" s="15">
        <v>108</v>
      </c>
      <c r="I57" s="9">
        <f>VLOOKUP($B57,'Form Responses 1'!$B$2:$S$771,6,FALSE)</f>
        <v>105</v>
      </c>
      <c r="J57" s="9">
        <f>VLOOKUP($B57,'Form Responses 1'!$B$2:$S$771,7,FALSE)</f>
        <v>50</v>
      </c>
      <c r="K57" s="9">
        <f>VLOOKUP($B57,'Form Responses 1'!$B$2:$S$771,8,FALSE)</f>
        <v>58</v>
      </c>
      <c r="L57" s="10">
        <f>VLOOKUP($B57,'Form Responses 1'!$B$2:$S$771,9,FALSE)</f>
        <v>97</v>
      </c>
      <c r="M57" s="10">
        <f>VLOOKUP($B57,'Form Responses 1'!$B$2:$S$771,10,FALSE)</f>
        <v>0</v>
      </c>
      <c r="N57" s="10">
        <f>VLOOKUP($B57,'Form Responses 1'!$B$2:$S$771,11,FALSE)</f>
        <v>92</v>
      </c>
      <c r="O57" s="10">
        <f>VLOOKUP($B57,'Form Responses 1'!$B$2:$S$771,12,FALSE)</f>
        <v>5</v>
      </c>
      <c r="P57" s="11">
        <f>VLOOKUP($B57,'Form Responses 1'!$B$2:$S$771,13,FALSE)</f>
        <v>11</v>
      </c>
      <c r="Q57" s="11">
        <f>VLOOKUP($B57,'Form Responses 1'!$B$2:$S$771,14,FALSE)</f>
        <v>0</v>
      </c>
      <c r="R57" s="11">
        <f>VLOOKUP($B57,'Form Responses 1'!$B$2:$S$771,15,FALSE)</f>
        <v>11</v>
      </c>
      <c r="S57" s="11">
        <f>VLOOKUP($B57,'Form Responses 1'!$B$2:$S$771,16,FALSE)</f>
        <v>0</v>
      </c>
      <c r="T57" s="1">
        <f>VLOOKUP($B57,'Form Responses 1'!$B$2:$S$771,17,FALSE)</f>
        <v>0</v>
      </c>
      <c r="U57" s="1">
        <f>VLOOKUP($B57,'Form Responses 1'!$B$2:$S$771,18,FALSE)</f>
        <v>0</v>
      </c>
      <c r="V57" s="1">
        <f>VLOOKUP($B57,'Form Responses 1'!$B$2:$U$771,19,FALSE)</f>
        <v>0</v>
      </c>
      <c r="W57" s="1">
        <f>VLOOKUP($B57,'Form Responses 1'!$B$2:$U$771,20,FALSE)</f>
        <v>0</v>
      </c>
      <c r="X57" s="16">
        <f>COUNTIF('Form Responses 1'!$B$2:$B$763,$B57)</f>
        <v>1</v>
      </c>
      <c r="Y57" s="16" t="str">
        <f t="shared" si="0"/>
        <v>SAMA</v>
      </c>
      <c r="Z57" s="16" t="str">
        <f t="shared" si="1"/>
        <v>SAMA</v>
      </c>
      <c r="AA57" s="16" t="str">
        <f t="shared" si="2"/>
        <v>TIDAK</v>
      </c>
    </row>
    <row r="58" spans="1:27" ht="15" x14ac:dyDescent="0.25">
      <c r="A58" s="1" t="s">
        <v>595</v>
      </c>
      <c r="B58" s="1">
        <v>60720798</v>
      </c>
      <c r="C58" s="1" t="s">
        <v>33</v>
      </c>
      <c r="D58" s="1" t="s">
        <v>558</v>
      </c>
      <c r="F58" s="1" t="s">
        <v>24</v>
      </c>
      <c r="G58" s="15">
        <v>62</v>
      </c>
      <c r="I58" s="9" t="e">
        <f>VLOOKUP($B58,'Form Responses 1'!$B$2:$S$771,6,FALSE)</f>
        <v>#N/A</v>
      </c>
      <c r="J58" s="9" t="e">
        <f>VLOOKUP($B58,'Form Responses 1'!$B$2:$S$771,7,FALSE)</f>
        <v>#N/A</v>
      </c>
      <c r="K58" s="9" t="e">
        <f>VLOOKUP($B58,'Form Responses 1'!$B$2:$S$771,8,FALSE)</f>
        <v>#N/A</v>
      </c>
      <c r="L58" s="10" t="e">
        <f>VLOOKUP($B58,'Form Responses 1'!$B$2:$S$771,9,FALSE)</f>
        <v>#N/A</v>
      </c>
      <c r="M58" s="10" t="e">
        <f>VLOOKUP($B58,'Form Responses 1'!$B$2:$S$771,10,FALSE)</f>
        <v>#N/A</v>
      </c>
      <c r="N58" s="10" t="e">
        <f>VLOOKUP($B58,'Form Responses 1'!$B$2:$S$771,11,FALSE)</f>
        <v>#N/A</v>
      </c>
      <c r="O58" s="10" t="e">
        <f>VLOOKUP($B58,'Form Responses 1'!$B$2:$S$771,12,FALSE)</f>
        <v>#N/A</v>
      </c>
      <c r="P58" s="11" t="e">
        <f>VLOOKUP($B58,'Form Responses 1'!$B$2:$S$771,13,FALSE)</f>
        <v>#N/A</v>
      </c>
      <c r="Q58" s="11" t="e">
        <f>VLOOKUP($B58,'Form Responses 1'!$B$2:$S$771,14,FALSE)</f>
        <v>#N/A</v>
      </c>
      <c r="R58" s="11" t="e">
        <f>VLOOKUP($B58,'Form Responses 1'!$B$2:$S$771,15,FALSE)</f>
        <v>#N/A</v>
      </c>
      <c r="S58" s="11" t="e">
        <f>VLOOKUP($B58,'Form Responses 1'!$B$2:$S$771,16,FALSE)</f>
        <v>#N/A</v>
      </c>
      <c r="T58" s="1" t="e">
        <f>VLOOKUP($B58,'Form Responses 1'!$B$2:$S$771,17,FALSE)</f>
        <v>#N/A</v>
      </c>
      <c r="U58" s="1" t="e">
        <f>VLOOKUP($B58,'Form Responses 1'!$B$2:$S$771,18,FALSE)</f>
        <v>#N/A</v>
      </c>
      <c r="V58" s="1" t="e">
        <f>VLOOKUP($B58,'Form Responses 1'!$B$2:$U$771,19,FALSE)</f>
        <v>#N/A</v>
      </c>
      <c r="W58" s="1" t="e">
        <f>VLOOKUP($B58,'Form Responses 1'!$B$2:$U$771,20,FALSE)</f>
        <v>#N/A</v>
      </c>
      <c r="X58" s="16">
        <f>COUNTIF('Form Responses 1'!$B$2:$B$763,$B58)</f>
        <v>0</v>
      </c>
      <c r="Y58" s="16" t="e">
        <f t="shared" si="0"/>
        <v>#N/A</v>
      </c>
      <c r="Z58" s="16" t="e">
        <f t="shared" si="1"/>
        <v>#N/A</v>
      </c>
      <c r="AA58" s="16" t="e">
        <f t="shared" si="2"/>
        <v>#N/A</v>
      </c>
    </row>
    <row r="59" spans="1:27" ht="15" x14ac:dyDescent="0.25">
      <c r="A59" s="1" t="s">
        <v>596</v>
      </c>
      <c r="B59" s="1">
        <v>60720796</v>
      </c>
      <c r="C59" s="1" t="s">
        <v>33</v>
      </c>
      <c r="D59" s="1" t="s">
        <v>558</v>
      </c>
      <c r="F59" s="1" t="s">
        <v>24</v>
      </c>
      <c r="G59" s="15">
        <v>329</v>
      </c>
      <c r="I59" s="9">
        <f>VLOOKUP($B59,'Form Responses 1'!$B$2:$S$771,6,FALSE)</f>
        <v>330</v>
      </c>
      <c r="J59" s="9">
        <f>VLOOKUP($B59,'Form Responses 1'!$B$2:$S$771,7,FALSE)</f>
        <v>177</v>
      </c>
      <c r="K59" s="9">
        <f>VLOOKUP($B59,'Form Responses 1'!$B$2:$S$771,8,FALSE)</f>
        <v>153</v>
      </c>
      <c r="L59" s="10">
        <f>VLOOKUP($B59,'Form Responses 1'!$B$2:$S$771,9,FALSE)</f>
        <v>215</v>
      </c>
      <c r="M59" s="10">
        <f>VLOOKUP($B59,'Form Responses 1'!$B$2:$S$771,10,FALSE)</f>
        <v>0</v>
      </c>
      <c r="N59" s="10">
        <f>VLOOKUP($B59,'Form Responses 1'!$B$2:$S$771,11,FALSE)</f>
        <v>211</v>
      </c>
      <c r="O59" s="10">
        <f>VLOOKUP($B59,'Form Responses 1'!$B$2:$S$771,12,FALSE)</f>
        <v>4</v>
      </c>
      <c r="P59" s="11">
        <f>VLOOKUP($B59,'Form Responses 1'!$B$2:$S$771,13,FALSE)</f>
        <v>115</v>
      </c>
      <c r="Q59" s="11">
        <f>VLOOKUP($B59,'Form Responses 1'!$B$2:$S$771,14,FALSE)</f>
        <v>0</v>
      </c>
      <c r="R59" s="11">
        <f>VLOOKUP($B59,'Form Responses 1'!$B$2:$S$771,15,FALSE)</f>
        <v>114</v>
      </c>
      <c r="S59" s="11">
        <f>VLOOKUP($B59,'Form Responses 1'!$B$2:$S$771,16,FALSE)</f>
        <v>1</v>
      </c>
      <c r="T59" s="1">
        <f>VLOOKUP($B59,'Form Responses 1'!$B$2:$S$771,17,FALSE)</f>
        <v>0</v>
      </c>
      <c r="U59" s="1" t="str">
        <f>VLOOKUP($B59,'Form Responses 1'!$B$2:$S$771,18,FALSE)</f>
        <v>-</v>
      </c>
      <c r="V59" s="1">
        <f>VLOOKUP($B59,'Form Responses 1'!$B$2:$U$771,19,FALSE)</f>
        <v>51</v>
      </c>
      <c r="W59" s="1">
        <f>VLOOKUP($B59,'Form Responses 1'!$B$2:$U$771,20,FALSE)</f>
        <v>35</v>
      </c>
      <c r="X59" s="16">
        <f>COUNTIF('Form Responses 1'!$B$2:$B$763,$B59)</f>
        <v>1</v>
      </c>
      <c r="Y59" s="16" t="str">
        <f t="shared" si="0"/>
        <v>SAMA</v>
      </c>
      <c r="Z59" s="16" t="str">
        <f t="shared" si="1"/>
        <v>SAMA</v>
      </c>
      <c r="AA59" s="16" t="str">
        <f t="shared" si="2"/>
        <v>SAMA</v>
      </c>
    </row>
    <row r="60" spans="1:27" ht="12.75" x14ac:dyDescent="0.2">
      <c r="I60" s="1" t="e">
        <f t="shared" ref="I60:W60" si="3">SUM(I4:I59)</f>
        <v>#N/A</v>
      </c>
      <c r="J60" s="1" t="e">
        <f t="shared" si="3"/>
        <v>#N/A</v>
      </c>
      <c r="K60" s="1" t="e">
        <f t="shared" si="3"/>
        <v>#N/A</v>
      </c>
      <c r="L60" s="1" t="e">
        <f t="shared" si="3"/>
        <v>#N/A</v>
      </c>
      <c r="M60" s="1" t="e">
        <f t="shared" si="3"/>
        <v>#N/A</v>
      </c>
      <c r="N60" s="1" t="e">
        <f t="shared" si="3"/>
        <v>#N/A</v>
      </c>
      <c r="O60" s="1" t="e">
        <f t="shared" si="3"/>
        <v>#N/A</v>
      </c>
      <c r="P60" s="1" t="e">
        <f t="shared" si="3"/>
        <v>#N/A</v>
      </c>
      <c r="Q60" s="1" t="e">
        <f t="shared" si="3"/>
        <v>#N/A</v>
      </c>
      <c r="R60" s="1" t="e">
        <f t="shared" si="3"/>
        <v>#N/A</v>
      </c>
      <c r="S60" s="1" t="e">
        <f t="shared" si="3"/>
        <v>#N/A</v>
      </c>
      <c r="T60" s="1" t="e">
        <f t="shared" si="3"/>
        <v>#N/A</v>
      </c>
      <c r="U60" s="1" t="e">
        <f t="shared" si="3"/>
        <v>#N/A</v>
      </c>
      <c r="V60" s="1" t="e">
        <f t="shared" si="3"/>
        <v>#N/A</v>
      </c>
      <c r="W60" s="1" t="e">
        <f t="shared" si="3"/>
        <v>#N/A</v>
      </c>
      <c r="X60" s="6"/>
      <c r="Y60" s="6"/>
      <c r="Z60" s="6"/>
      <c r="AA60" s="6"/>
    </row>
    <row r="61" spans="1:27" ht="12.75" x14ac:dyDescent="0.2">
      <c r="V61" s="6"/>
      <c r="W61" s="6"/>
      <c r="X61" s="6"/>
      <c r="Y61" s="6"/>
      <c r="Z61" s="6"/>
      <c r="AA61" s="6"/>
    </row>
    <row r="62" spans="1:27" ht="12.75" x14ac:dyDescent="0.2">
      <c r="A62" s="90" t="s">
        <v>540</v>
      </c>
      <c r="B62" s="90" t="s">
        <v>5</v>
      </c>
      <c r="I62" s="92" t="s">
        <v>541</v>
      </c>
      <c r="J62" s="93"/>
      <c r="K62" s="87"/>
      <c r="L62" s="94" t="s">
        <v>9</v>
      </c>
      <c r="M62" s="93"/>
      <c r="N62" s="93"/>
      <c r="O62" s="87"/>
      <c r="P62" s="95" t="s">
        <v>13</v>
      </c>
      <c r="Q62" s="93"/>
      <c r="R62" s="93"/>
      <c r="S62" s="87"/>
      <c r="T62" s="96" t="s">
        <v>17</v>
      </c>
      <c r="U62" s="97" t="s">
        <v>18</v>
      </c>
      <c r="V62" s="97" t="s">
        <v>19</v>
      </c>
      <c r="W62" s="97" t="s">
        <v>20</v>
      </c>
      <c r="Z62" s="6"/>
      <c r="AA62" s="6"/>
    </row>
    <row r="63" spans="1:27" ht="12.75" x14ac:dyDescent="0.2">
      <c r="A63" s="91"/>
      <c r="B63" s="91"/>
      <c r="I63" s="17" t="s">
        <v>542</v>
      </c>
      <c r="J63" s="17" t="s">
        <v>543</v>
      </c>
      <c r="K63" s="17" t="s">
        <v>544</v>
      </c>
      <c r="L63" s="18" t="s">
        <v>545</v>
      </c>
      <c r="M63" s="18" t="s">
        <v>546</v>
      </c>
      <c r="N63" s="18" t="s">
        <v>547</v>
      </c>
      <c r="O63" s="18" t="s">
        <v>548</v>
      </c>
      <c r="P63" s="19" t="s">
        <v>545</v>
      </c>
      <c r="Q63" s="19" t="s">
        <v>546</v>
      </c>
      <c r="R63" s="19" t="s">
        <v>547</v>
      </c>
      <c r="S63" s="19" t="s">
        <v>548</v>
      </c>
      <c r="T63" s="91"/>
      <c r="U63" s="98"/>
      <c r="V63" s="98"/>
      <c r="W63" s="98"/>
      <c r="Z63" s="6"/>
      <c r="AA63" s="6"/>
    </row>
    <row r="64" spans="1:27" ht="15" x14ac:dyDescent="0.25">
      <c r="A64" s="101" t="s">
        <v>23</v>
      </c>
      <c r="B64" s="20" t="s">
        <v>402</v>
      </c>
      <c r="I64" s="21">
        <f t="shared" ref="I64:W64" si="4">SUMIF($F$4:$F$5,"Blimbing",I$4:I$5)</f>
        <v>0</v>
      </c>
      <c r="J64" s="21">
        <f t="shared" si="4"/>
        <v>0</v>
      </c>
      <c r="K64" s="21">
        <f t="shared" si="4"/>
        <v>0</v>
      </c>
      <c r="L64" s="22">
        <f t="shared" si="4"/>
        <v>0</v>
      </c>
      <c r="M64" s="22">
        <f t="shared" si="4"/>
        <v>0</v>
      </c>
      <c r="N64" s="22">
        <f t="shared" si="4"/>
        <v>0</v>
      </c>
      <c r="O64" s="22">
        <f t="shared" si="4"/>
        <v>0</v>
      </c>
      <c r="P64" s="23">
        <f t="shared" si="4"/>
        <v>0</v>
      </c>
      <c r="Q64" s="23">
        <f t="shared" si="4"/>
        <v>0</v>
      </c>
      <c r="R64" s="23">
        <f t="shared" si="4"/>
        <v>0</v>
      </c>
      <c r="S64" s="23">
        <f t="shared" si="4"/>
        <v>0</v>
      </c>
      <c r="T64" s="24">
        <f t="shared" si="4"/>
        <v>0</v>
      </c>
      <c r="U64" s="24">
        <f t="shared" si="4"/>
        <v>0</v>
      </c>
      <c r="V64" s="24">
        <f t="shared" si="4"/>
        <v>0</v>
      </c>
      <c r="W64" s="24">
        <f t="shared" si="4"/>
        <v>0</v>
      </c>
      <c r="Z64" s="6"/>
      <c r="AA64" s="6"/>
    </row>
    <row r="65" spans="1:27" ht="15" x14ac:dyDescent="0.25">
      <c r="A65" s="98"/>
      <c r="B65" s="25" t="s">
        <v>404</v>
      </c>
      <c r="I65" s="26">
        <f t="shared" ref="I65:W65" si="5">SUMIF($F$4:$F$5,"Kedungkandang",I$4:I$5)</f>
        <v>0</v>
      </c>
      <c r="J65" s="26">
        <f t="shared" si="5"/>
        <v>0</v>
      </c>
      <c r="K65" s="26">
        <f t="shared" si="5"/>
        <v>0</v>
      </c>
      <c r="L65" s="27">
        <f t="shared" si="5"/>
        <v>0</v>
      </c>
      <c r="M65" s="27">
        <f t="shared" si="5"/>
        <v>0</v>
      </c>
      <c r="N65" s="27">
        <f t="shared" si="5"/>
        <v>0</v>
      </c>
      <c r="O65" s="27">
        <f t="shared" si="5"/>
        <v>0</v>
      </c>
      <c r="P65" s="28">
        <f t="shared" si="5"/>
        <v>0</v>
      </c>
      <c r="Q65" s="28">
        <f t="shared" si="5"/>
        <v>0</v>
      </c>
      <c r="R65" s="28">
        <f t="shared" si="5"/>
        <v>0</v>
      </c>
      <c r="S65" s="28">
        <f t="shared" si="5"/>
        <v>0</v>
      </c>
      <c r="T65" s="29">
        <f t="shared" si="5"/>
        <v>0</v>
      </c>
      <c r="U65" s="29">
        <f t="shared" si="5"/>
        <v>0</v>
      </c>
      <c r="V65" s="29">
        <f t="shared" si="5"/>
        <v>0</v>
      </c>
      <c r="W65" s="29">
        <f t="shared" si="5"/>
        <v>0</v>
      </c>
      <c r="Z65" s="6"/>
      <c r="AA65" s="6"/>
    </row>
    <row r="66" spans="1:27" ht="15" x14ac:dyDescent="0.25">
      <c r="A66" s="98"/>
      <c r="B66" s="25" t="s">
        <v>416</v>
      </c>
      <c r="I66" s="26">
        <f t="shared" ref="I66:W66" si="6">SUMIF($F$4:$F$5,"Klojen",I$4:I$5)</f>
        <v>1545</v>
      </c>
      <c r="J66" s="26">
        <f t="shared" si="6"/>
        <v>657</v>
      </c>
      <c r="K66" s="26">
        <f t="shared" si="6"/>
        <v>888</v>
      </c>
      <c r="L66" s="27">
        <f t="shared" si="6"/>
        <v>1201</v>
      </c>
      <c r="M66" s="27">
        <f t="shared" si="6"/>
        <v>15</v>
      </c>
      <c r="N66" s="27">
        <f t="shared" si="6"/>
        <v>1186</v>
      </c>
      <c r="O66" s="27">
        <f t="shared" si="6"/>
        <v>0</v>
      </c>
      <c r="P66" s="28">
        <f t="shared" si="6"/>
        <v>344</v>
      </c>
      <c r="Q66" s="28">
        <f t="shared" si="6"/>
        <v>2</v>
      </c>
      <c r="R66" s="28">
        <f t="shared" si="6"/>
        <v>342</v>
      </c>
      <c r="S66" s="28">
        <f t="shared" si="6"/>
        <v>0</v>
      </c>
      <c r="T66" s="29">
        <f t="shared" si="6"/>
        <v>0</v>
      </c>
      <c r="U66" s="29">
        <f t="shared" si="6"/>
        <v>0</v>
      </c>
      <c r="V66" s="29">
        <f t="shared" si="6"/>
        <v>0</v>
      </c>
      <c r="W66" s="29">
        <f t="shared" si="6"/>
        <v>0</v>
      </c>
      <c r="Z66" s="6"/>
      <c r="AA66" s="6"/>
    </row>
    <row r="67" spans="1:27" ht="15" x14ac:dyDescent="0.25">
      <c r="A67" s="98"/>
      <c r="B67" s="25" t="s">
        <v>428</v>
      </c>
      <c r="I67" s="26">
        <f t="shared" ref="I67:W67" si="7">SUMIF($F$4:$F$5,"Lowokwaru",I$4:I$5)</f>
        <v>0</v>
      </c>
      <c r="J67" s="26">
        <f t="shared" si="7"/>
        <v>0</v>
      </c>
      <c r="K67" s="26">
        <f t="shared" si="7"/>
        <v>0</v>
      </c>
      <c r="L67" s="27">
        <f t="shared" si="7"/>
        <v>0</v>
      </c>
      <c r="M67" s="27">
        <f t="shared" si="7"/>
        <v>0</v>
      </c>
      <c r="N67" s="27">
        <f t="shared" si="7"/>
        <v>0</v>
      </c>
      <c r="O67" s="27">
        <f t="shared" si="7"/>
        <v>0</v>
      </c>
      <c r="P67" s="28">
        <f t="shared" si="7"/>
        <v>0</v>
      </c>
      <c r="Q67" s="28">
        <f t="shared" si="7"/>
        <v>0</v>
      </c>
      <c r="R67" s="28">
        <f t="shared" si="7"/>
        <v>0</v>
      </c>
      <c r="S67" s="28">
        <f t="shared" si="7"/>
        <v>0</v>
      </c>
      <c r="T67" s="29">
        <f t="shared" si="7"/>
        <v>0</v>
      </c>
      <c r="U67" s="29">
        <f t="shared" si="7"/>
        <v>0</v>
      </c>
      <c r="V67" s="29">
        <f t="shared" si="7"/>
        <v>0</v>
      </c>
      <c r="W67" s="29">
        <f t="shared" si="7"/>
        <v>0</v>
      </c>
      <c r="Z67" s="6"/>
      <c r="AA67" s="6"/>
    </row>
    <row r="68" spans="1:27" ht="15" x14ac:dyDescent="0.25">
      <c r="A68" s="98"/>
      <c r="B68" s="30" t="s">
        <v>407</v>
      </c>
      <c r="I68" s="31">
        <f t="shared" ref="I68:W68" si="8">SUMIF($F$4:$F$5,"Sukun",I$4:I$5)</f>
        <v>1136</v>
      </c>
      <c r="J68" s="31">
        <f t="shared" si="8"/>
        <v>554</v>
      </c>
      <c r="K68" s="31">
        <f t="shared" si="8"/>
        <v>582</v>
      </c>
      <c r="L68" s="32">
        <f t="shared" si="8"/>
        <v>1029</v>
      </c>
      <c r="M68" s="32">
        <f t="shared" si="8"/>
        <v>23</v>
      </c>
      <c r="N68" s="32">
        <f t="shared" si="8"/>
        <v>1004</v>
      </c>
      <c r="O68" s="32">
        <f t="shared" si="8"/>
        <v>2</v>
      </c>
      <c r="P68" s="33">
        <f t="shared" si="8"/>
        <v>107</v>
      </c>
      <c r="Q68" s="33">
        <f t="shared" si="8"/>
        <v>14</v>
      </c>
      <c r="R68" s="33">
        <f t="shared" si="8"/>
        <v>93</v>
      </c>
      <c r="S68" s="33">
        <f t="shared" si="8"/>
        <v>0</v>
      </c>
      <c r="T68" s="34">
        <f t="shared" si="8"/>
        <v>0</v>
      </c>
      <c r="U68" s="34">
        <f t="shared" si="8"/>
        <v>0</v>
      </c>
      <c r="V68" s="34">
        <f t="shared" si="8"/>
        <v>186</v>
      </c>
      <c r="W68" s="34">
        <f t="shared" si="8"/>
        <v>186</v>
      </c>
      <c r="Z68" s="6"/>
      <c r="AA68" s="6"/>
    </row>
    <row r="69" spans="1:27" ht="12.75" x14ac:dyDescent="0.2">
      <c r="A69" s="91"/>
      <c r="B69" s="35" t="s">
        <v>549</v>
      </c>
      <c r="I69" s="36">
        <f t="shared" ref="I69:W69" si="9">SUM(I64:I68)</f>
        <v>2681</v>
      </c>
      <c r="J69" s="36">
        <f t="shared" si="9"/>
        <v>1211</v>
      </c>
      <c r="K69" s="36">
        <f t="shared" si="9"/>
        <v>1470</v>
      </c>
      <c r="L69" s="37">
        <f t="shared" si="9"/>
        <v>2230</v>
      </c>
      <c r="M69" s="37">
        <f t="shared" si="9"/>
        <v>38</v>
      </c>
      <c r="N69" s="37">
        <f t="shared" si="9"/>
        <v>2190</v>
      </c>
      <c r="O69" s="37">
        <f t="shared" si="9"/>
        <v>2</v>
      </c>
      <c r="P69" s="38">
        <f t="shared" si="9"/>
        <v>451</v>
      </c>
      <c r="Q69" s="38">
        <f t="shared" si="9"/>
        <v>16</v>
      </c>
      <c r="R69" s="38">
        <f t="shared" si="9"/>
        <v>435</v>
      </c>
      <c r="S69" s="38">
        <f t="shared" si="9"/>
        <v>0</v>
      </c>
      <c r="T69" s="39">
        <f t="shared" si="9"/>
        <v>0</v>
      </c>
      <c r="U69" s="39">
        <f t="shared" si="9"/>
        <v>0</v>
      </c>
      <c r="V69" s="39">
        <f t="shared" si="9"/>
        <v>186</v>
      </c>
      <c r="W69" s="39">
        <f t="shared" si="9"/>
        <v>186</v>
      </c>
      <c r="Z69" s="6"/>
      <c r="AA69" s="6"/>
    </row>
    <row r="70" spans="1:27" ht="15" x14ac:dyDescent="0.25">
      <c r="A70" s="102" t="s">
        <v>26</v>
      </c>
      <c r="B70" s="20" t="s">
        <v>402</v>
      </c>
      <c r="I70" s="21" t="e">
        <f t="shared" ref="I70:W70" si="10">SUMIF($F$6:$F$59,"Blimbing",I$6:I$59)</f>
        <v>#N/A</v>
      </c>
      <c r="J70" s="21" t="e">
        <f t="shared" si="10"/>
        <v>#N/A</v>
      </c>
      <c r="K70" s="21" t="e">
        <f t="shared" si="10"/>
        <v>#N/A</v>
      </c>
      <c r="L70" s="22" t="e">
        <f t="shared" si="10"/>
        <v>#N/A</v>
      </c>
      <c r="M70" s="22" t="e">
        <f t="shared" si="10"/>
        <v>#N/A</v>
      </c>
      <c r="N70" s="22" t="e">
        <f t="shared" si="10"/>
        <v>#N/A</v>
      </c>
      <c r="O70" s="22" t="e">
        <f t="shared" si="10"/>
        <v>#N/A</v>
      </c>
      <c r="P70" s="23" t="e">
        <f t="shared" si="10"/>
        <v>#N/A</v>
      </c>
      <c r="Q70" s="23" t="e">
        <f t="shared" si="10"/>
        <v>#N/A</v>
      </c>
      <c r="R70" s="23" t="e">
        <f t="shared" si="10"/>
        <v>#N/A</v>
      </c>
      <c r="S70" s="23" t="e">
        <f t="shared" si="10"/>
        <v>#N/A</v>
      </c>
      <c r="T70" s="24" t="e">
        <f t="shared" si="10"/>
        <v>#N/A</v>
      </c>
      <c r="U70" s="24" t="e">
        <f t="shared" si="10"/>
        <v>#N/A</v>
      </c>
      <c r="V70" s="24" t="e">
        <f t="shared" si="10"/>
        <v>#N/A</v>
      </c>
      <c r="W70" s="24" t="e">
        <f t="shared" si="10"/>
        <v>#N/A</v>
      </c>
      <c r="Z70" s="6"/>
      <c r="AA70" s="6"/>
    </row>
    <row r="71" spans="1:27" ht="15" x14ac:dyDescent="0.25">
      <c r="A71" s="98"/>
      <c r="B71" s="25" t="s">
        <v>404</v>
      </c>
      <c r="I71" s="26" t="e">
        <f t="shared" ref="I71:W71" si="11">SUMIF($F$6:$F$59,"Kedungkandang",I$6:I$59)</f>
        <v>#N/A</v>
      </c>
      <c r="J71" s="26" t="e">
        <f t="shared" si="11"/>
        <v>#N/A</v>
      </c>
      <c r="K71" s="26" t="e">
        <f t="shared" si="11"/>
        <v>#N/A</v>
      </c>
      <c r="L71" s="27" t="e">
        <f t="shared" si="11"/>
        <v>#N/A</v>
      </c>
      <c r="M71" s="27" t="e">
        <f t="shared" si="11"/>
        <v>#N/A</v>
      </c>
      <c r="N71" s="27" t="e">
        <f t="shared" si="11"/>
        <v>#N/A</v>
      </c>
      <c r="O71" s="27" t="e">
        <f t="shared" si="11"/>
        <v>#N/A</v>
      </c>
      <c r="P71" s="28" t="e">
        <f t="shared" si="11"/>
        <v>#N/A</v>
      </c>
      <c r="Q71" s="28" t="e">
        <f t="shared" si="11"/>
        <v>#N/A</v>
      </c>
      <c r="R71" s="28" t="e">
        <f t="shared" si="11"/>
        <v>#N/A</v>
      </c>
      <c r="S71" s="28" t="e">
        <f t="shared" si="11"/>
        <v>#N/A</v>
      </c>
      <c r="T71" s="29" t="e">
        <f t="shared" si="11"/>
        <v>#N/A</v>
      </c>
      <c r="U71" s="29" t="e">
        <f t="shared" si="11"/>
        <v>#N/A</v>
      </c>
      <c r="V71" s="29" t="e">
        <f t="shared" si="11"/>
        <v>#N/A</v>
      </c>
      <c r="W71" s="29" t="e">
        <f t="shared" si="11"/>
        <v>#N/A</v>
      </c>
      <c r="Z71" s="6"/>
      <c r="AA71" s="6"/>
    </row>
    <row r="72" spans="1:27" ht="15" x14ac:dyDescent="0.25">
      <c r="A72" s="98"/>
      <c r="B72" s="25" t="s">
        <v>416</v>
      </c>
      <c r="I72" s="26" t="e">
        <f t="shared" ref="I72:W72" si="12">SUMIF($F$6:$F$59,"Klojen",I$6:I$59)</f>
        <v>#N/A</v>
      </c>
      <c r="J72" s="26" t="e">
        <f t="shared" si="12"/>
        <v>#N/A</v>
      </c>
      <c r="K72" s="26" t="e">
        <f t="shared" si="12"/>
        <v>#N/A</v>
      </c>
      <c r="L72" s="27" t="e">
        <f t="shared" si="12"/>
        <v>#N/A</v>
      </c>
      <c r="M72" s="27" t="e">
        <f t="shared" si="12"/>
        <v>#N/A</v>
      </c>
      <c r="N72" s="27" t="e">
        <f t="shared" si="12"/>
        <v>#N/A</v>
      </c>
      <c r="O72" s="27" t="e">
        <f t="shared" si="12"/>
        <v>#N/A</v>
      </c>
      <c r="P72" s="28" t="e">
        <f t="shared" si="12"/>
        <v>#N/A</v>
      </c>
      <c r="Q72" s="28" t="e">
        <f t="shared" si="12"/>
        <v>#N/A</v>
      </c>
      <c r="R72" s="28" t="e">
        <f t="shared" si="12"/>
        <v>#N/A</v>
      </c>
      <c r="S72" s="28" t="e">
        <f t="shared" si="12"/>
        <v>#N/A</v>
      </c>
      <c r="T72" s="29" t="e">
        <f t="shared" si="12"/>
        <v>#N/A</v>
      </c>
      <c r="U72" s="29" t="e">
        <f t="shared" si="12"/>
        <v>#N/A</v>
      </c>
      <c r="V72" s="29" t="e">
        <f t="shared" si="12"/>
        <v>#N/A</v>
      </c>
      <c r="W72" s="29" t="e">
        <f t="shared" si="12"/>
        <v>#N/A</v>
      </c>
      <c r="Z72" s="6"/>
      <c r="AA72" s="6"/>
    </row>
    <row r="73" spans="1:27" ht="15" x14ac:dyDescent="0.25">
      <c r="A73" s="98"/>
      <c r="B73" s="25" t="s">
        <v>428</v>
      </c>
      <c r="I73" s="26" t="e">
        <f t="shared" ref="I73:W73" si="13">SUMIF($F$6:$F$59,"Lowokwaru",I$6:I$59)</f>
        <v>#N/A</v>
      </c>
      <c r="J73" s="26" t="e">
        <f t="shared" si="13"/>
        <v>#N/A</v>
      </c>
      <c r="K73" s="26" t="e">
        <f t="shared" si="13"/>
        <v>#N/A</v>
      </c>
      <c r="L73" s="27" t="e">
        <f t="shared" si="13"/>
        <v>#N/A</v>
      </c>
      <c r="M73" s="27" t="e">
        <f t="shared" si="13"/>
        <v>#N/A</v>
      </c>
      <c r="N73" s="27" t="e">
        <f t="shared" si="13"/>
        <v>#N/A</v>
      </c>
      <c r="O73" s="27" t="e">
        <f t="shared" si="13"/>
        <v>#N/A</v>
      </c>
      <c r="P73" s="28" t="e">
        <f t="shared" si="13"/>
        <v>#N/A</v>
      </c>
      <c r="Q73" s="28" t="e">
        <f t="shared" si="13"/>
        <v>#N/A</v>
      </c>
      <c r="R73" s="28" t="e">
        <f t="shared" si="13"/>
        <v>#N/A</v>
      </c>
      <c r="S73" s="28" t="e">
        <f t="shared" si="13"/>
        <v>#N/A</v>
      </c>
      <c r="T73" s="29" t="e">
        <f t="shared" si="13"/>
        <v>#N/A</v>
      </c>
      <c r="U73" s="29" t="e">
        <f t="shared" si="13"/>
        <v>#N/A</v>
      </c>
      <c r="V73" s="29" t="e">
        <f t="shared" si="13"/>
        <v>#N/A</v>
      </c>
      <c r="W73" s="29" t="e">
        <f t="shared" si="13"/>
        <v>#N/A</v>
      </c>
      <c r="Z73" s="6"/>
      <c r="AA73" s="6"/>
    </row>
    <row r="74" spans="1:27" ht="15" x14ac:dyDescent="0.25">
      <c r="A74" s="98"/>
      <c r="B74" s="30" t="s">
        <v>407</v>
      </c>
      <c r="I74" s="31" t="e">
        <f t="shared" ref="I74:W74" si="14">SUMIF($F$6:$F$59,"Sukun",I$6:I$59)</f>
        <v>#N/A</v>
      </c>
      <c r="J74" s="31" t="e">
        <f t="shared" si="14"/>
        <v>#N/A</v>
      </c>
      <c r="K74" s="31" t="e">
        <f t="shared" si="14"/>
        <v>#N/A</v>
      </c>
      <c r="L74" s="32" t="e">
        <f t="shared" si="14"/>
        <v>#N/A</v>
      </c>
      <c r="M74" s="32" t="e">
        <f t="shared" si="14"/>
        <v>#N/A</v>
      </c>
      <c r="N74" s="32" t="e">
        <f t="shared" si="14"/>
        <v>#N/A</v>
      </c>
      <c r="O74" s="32" t="e">
        <f t="shared" si="14"/>
        <v>#N/A</v>
      </c>
      <c r="P74" s="33" t="e">
        <f t="shared" si="14"/>
        <v>#N/A</v>
      </c>
      <c r="Q74" s="33" t="e">
        <f t="shared" si="14"/>
        <v>#N/A</v>
      </c>
      <c r="R74" s="33" t="e">
        <f t="shared" si="14"/>
        <v>#N/A</v>
      </c>
      <c r="S74" s="33" t="e">
        <f t="shared" si="14"/>
        <v>#N/A</v>
      </c>
      <c r="T74" s="34" t="e">
        <f t="shared" si="14"/>
        <v>#N/A</v>
      </c>
      <c r="U74" s="34" t="e">
        <f t="shared" si="14"/>
        <v>#N/A</v>
      </c>
      <c r="V74" s="34" t="e">
        <f t="shared" si="14"/>
        <v>#N/A</v>
      </c>
      <c r="W74" s="34" t="e">
        <f t="shared" si="14"/>
        <v>#N/A</v>
      </c>
      <c r="Z74" s="6"/>
      <c r="AA74" s="6"/>
    </row>
    <row r="75" spans="1:27" ht="12.75" x14ac:dyDescent="0.2">
      <c r="A75" s="91"/>
      <c r="B75" s="35" t="s">
        <v>550</v>
      </c>
      <c r="I75" s="36" t="e">
        <f t="shared" ref="I75:W75" si="15">SUM(I70:I74)</f>
        <v>#N/A</v>
      </c>
      <c r="J75" s="36" t="e">
        <f t="shared" si="15"/>
        <v>#N/A</v>
      </c>
      <c r="K75" s="36" t="e">
        <f t="shared" si="15"/>
        <v>#N/A</v>
      </c>
      <c r="L75" s="37" t="e">
        <f t="shared" si="15"/>
        <v>#N/A</v>
      </c>
      <c r="M75" s="37" t="e">
        <f t="shared" si="15"/>
        <v>#N/A</v>
      </c>
      <c r="N75" s="37" t="e">
        <f t="shared" si="15"/>
        <v>#N/A</v>
      </c>
      <c r="O75" s="37" t="e">
        <f t="shared" si="15"/>
        <v>#N/A</v>
      </c>
      <c r="P75" s="38" t="e">
        <f t="shared" si="15"/>
        <v>#N/A</v>
      </c>
      <c r="Q75" s="38" t="e">
        <f t="shared" si="15"/>
        <v>#N/A</v>
      </c>
      <c r="R75" s="38" t="e">
        <f t="shared" si="15"/>
        <v>#N/A</v>
      </c>
      <c r="S75" s="38" t="e">
        <f t="shared" si="15"/>
        <v>#N/A</v>
      </c>
      <c r="T75" s="39" t="e">
        <f t="shared" si="15"/>
        <v>#N/A</v>
      </c>
      <c r="U75" s="39" t="e">
        <f t="shared" si="15"/>
        <v>#N/A</v>
      </c>
      <c r="V75" s="39" t="e">
        <f t="shared" si="15"/>
        <v>#N/A</v>
      </c>
      <c r="W75" s="39" t="e">
        <f t="shared" si="15"/>
        <v>#N/A</v>
      </c>
      <c r="X75" s="47" t="s">
        <v>551</v>
      </c>
      <c r="Z75" s="6"/>
      <c r="AA75" s="6"/>
    </row>
    <row r="76" spans="1:27" x14ac:dyDescent="0.25">
      <c r="A76" s="86" t="s">
        <v>552</v>
      </c>
      <c r="B76" s="87"/>
      <c r="I76" s="41" t="e">
        <f t="shared" ref="I76:W76" si="16">I69+I75</f>
        <v>#N/A</v>
      </c>
      <c r="J76" s="41" t="e">
        <f t="shared" si="16"/>
        <v>#N/A</v>
      </c>
      <c r="K76" s="41" t="e">
        <f t="shared" si="16"/>
        <v>#N/A</v>
      </c>
      <c r="L76" s="42" t="e">
        <f t="shared" si="16"/>
        <v>#N/A</v>
      </c>
      <c r="M76" s="42" t="e">
        <f t="shared" si="16"/>
        <v>#N/A</v>
      </c>
      <c r="N76" s="42" t="e">
        <f t="shared" si="16"/>
        <v>#N/A</v>
      </c>
      <c r="O76" s="42" t="e">
        <f t="shared" si="16"/>
        <v>#N/A</v>
      </c>
      <c r="P76" s="43" t="e">
        <f t="shared" si="16"/>
        <v>#N/A</v>
      </c>
      <c r="Q76" s="43" t="e">
        <f t="shared" si="16"/>
        <v>#N/A</v>
      </c>
      <c r="R76" s="43" t="e">
        <f t="shared" si="16"/>
        <v>#N/A</v>
      </c>
      <c r="S76" s="43" t="e">
        <f t="shared" si="16"/>
        <v>#N/A</v>
      </c>
      <c r="T76" s="44" t="e">
        <f t="shared" si="16"/>
        <v>#N/A</v>
      </c>
      <c r="U76" s="44" t="e">
        <f t="shared" si="16"/>
        <v>#N/A</v>
      </c>
      <c r="V76" s="44" t="e">
        <f t="shared" si="16"/>
        <v>#N/A</v>
      </c>
      <c r="W76" s="44" t="e">
        <f t="shared" si="16"/>
        <v>#N/A</v>
      </c>
      <c r="X76" s="6" t="e">
        <f>(W76/V76)*100&amp;" %"</f>
        <v>#N/A</v>
      </c>
      <c r="Z76" s="6"/>
      <c r="AA76" s="6"/>
    </row>
    <row r="77" spans="1:27" ht="12.75" x14ac:dyDescent="0.2">
      <c r="A77" s="88" t="s">
        <v>597</v>
      </c>
      <c r="B77" s="89"/>
      <c r="V77" s="6"/>
      <c r="W77" s="6"/>
      <c r="X77" s="6"/>
      <c r="Y77" s="6"/>
      <c r="Z77" s="6"/>
      <c r="AA77" s="6"/>
    </row>
    <row r="78" spans="1:27" ht="12.75" x14ac:dyDescent="0.2">
      <c r="V78" s="6"/>
      <c r="W78" s="6"/>
      <c r="X78" s="6"/>
      <c r="Y78" s="6"/>
      <c r="Z78" s="6"/>
      <c r="AA78" s="6"/>
    </row>
    <row r="79" spans="1:27" ht="12.75" x14ac:dyDescent="0.2">
      <c r="V79" s="6"/>
      <c r="W79" s="6"/>
      <c r="X79" s="6"/>
      <c r="Y79" s="6"/>
      <c r="Z79" s="6"/>
      <c r="AA79" s="6"/>
    </row>
    <row r="80" spans="1:27" ht="12.75" x14ac:dyDescent="0.2">
      <c r="V80" s="6"/>
      <c r="W80" s="6"/>
      <c r="X80" s="6"/>
      <c r="Y80" s="6"/>
      <c r="Z80" s="6"/>
      <c r="AA80" s="6"/>
    </row>
    <row r="81" spans="22:27" ht="12.75" x14ac:dyDescent="0.2">
      <c r="V81" s="6"/>
      <c r="W81" s="6"/>
      <c r="X81" s="6"/>
      <c r="Y81" s="6"/>
      <c r="Z81" s="6"/>
      <c r="AA81" s="6"/>
    </row>
    <row r="82" spans="22:27" ht="12.75" x14ac:dyDescent="0.2">
      <c r="V82" s="6"/>
      <c r="W82" s="6"/>
      <c r="X82" s="6"/>
      <c r="Y82" s="6"/>
      <c r="Z82" s="6"/>
      <c r="AA82" s="6"/>
    </row>
    <row r="83" spans="22:27" ht="12.75" x14ac:dyDescent="0.2">
      <c r="V83" s="6"/>
      <c r="W83" s="6"/>
      <c r="X83" s="6"/>
      <c r="Y83" s="6"/>
      <c r="Z83" s="6"/>
      <c r="AA83" s="6"/>
    </row>
    <row r="84" spans="22:27" ht="12.75" x14ac:dyDescent="0.2">
      <c r="V84" s="6"/>
      <c r="W84" s="6"/>
      <c r="X84" s="6"/>
      <c r="Y84" s="6"/>
      <c r="Z84" s="6"/>
      <c r="AA84" s="6"/>
    </row>
    <row r="85" spans="22:27" ht="12.75" x14ac:dyDescent="0.2">
      <c r="V85" s="6"/>
      <c r="W85" s="6"/>
      <c r="X85" s="6"/>
      <c r="Y85" s="6"/>
      <c r="Z85" s="6"/>
      <c r="AA85" s="6"/>
    </row>
    <row r="86" spans="22:27" ht="12.75" x14ac:dyDescent="0.2">
      <c r="V86" s="6"/>
      <c r="W86" s="6"/>
      <c r="X86" s="6"/>
      <c r="Y86" s="6"/>
      <c r="Z86" s="6"/>
      <c r="AA86" s="6"/>
    </row>
    <row r="87" spans="22:27" ht="12.75" x14ac:dyDescent="0.2">
      <c r="V87" s="6"/>
      <c r="W87" s="6"/>
      <c r="X87" s="6"/>
      <c r="Y87" s="6"/>
      <c r="Z87" s="6"/>
      <c r="AA87" s="6"/>
    </row>
    <row r="88" spans="22:27" ht="12.75" x14ac:dyDescent="0.2">
      <c r="V88" s="6"/>
      <c r="W88" s="6"/>
      <c r="X88" s="6"/>
      <c r="Y88" s="6"/>
      <c r="Z88" s="6"/>
      <c r="AA88" s="6"/>
    </row>
    <row r="89" spans="22:27" ht="12.75" x14ac:dyDescent="0.2">
      <c r="V89" s="6"/>
      <c r="W89" s="6"/>
      <c r="X89" s="6"/>
      <c r="Y89" s="6"/>
      <c r="Z89" s="6"/>
      <c r="AA89" s="6"/>
    </row>
    <row r="90" spans="22:27" ht="12.75" x14ac:dyDescent="0.2">
      <c r="V90" s="6"/>
      <c r="W90" s="6"/>
      <c r="X90" s="6"/>
      <c r="Y90" s="6"/>
      <c r="Z90" s="6"/>
      <c r="AA90" s="6"/>
    </row>
    <row r="91" spans="22:27" ht="12.75" x14ac:dyDescent="0.2">
      <c r="V91" s="6"/>
      <c r="W91" s="6"/>
      <c r="X91" s="6"/>
      <c r="Y91" s="6"/>
      <c r="Z91" s="6"/>
      <c r="AA91" s="6"/>
    </row>
    <row r="92" spans="22:27" ht="12.75" x14ac:dyDescent="0.2">
      <c r="V92" s="6"/>
      <c r="W92" s="6"/>
      <c r="X92" s="6"/>
      <c r="Y92" s="6"/>
      <c r="Z92" s="6"/>
      <c r="AA92" s="6"/>
    </row>
    <row r="93" spans="22:27" ht="12.75" x14ac:dyDescent="0.2">
      <c r="V93" s="6"/>
      <c r="W93" s="6"/>
      <c r="X93" s="6"/>
      <c r="Y93" s="6"/>
      <c r="Z93" s="6"/>
      <c r="AA93" s="6"/>
    </row>
    <row r="94" spans="22:27" ht="12.75" x14ac:dyDescent="0.2">
      <c r="V94" s="6"/>
      <c r="W94" s="6"/>
      <c r="X94" s="6"/>
      <c r="Y94" s="6"/>
      <c r="Z94" s="6"/>
      <c r="AA94" s="6"/>
    </row>
    <row r="95" spans="22:27" ht="12.75" x14ac:dyDescent="0.2">
      <c r="V95" s="6"/>
      <c r="W95" s="6"/>
      <c r="X95" s="6"/>
      <c r="Y95" s="6"/>
      <c r="Z95" s="6"/>
      <c r="AA95" s="6"/>
    </row>
    <row r="96" spans="22:27" ht="12.75" x14ac:dyDescent="0.2">
      <c r="V96" s="6"/>
      <c r="W96" s="6"/>
      <c r="X96" s="6"/>
      <c r="Y96" s="6"/>
      <c r="Z96" s="6"/>
      <c r="AA96" s="6"/>
    </row>
    <row r="97" spans="22:27" ht="12.75" x14ac:dyDescent="0.2">
      <c r="V97" s="6"/>
      <c r="W97" s="6"/>
      <c r="X97" s="6"/>
      <c r="Y97" s="6"/>
      <c r="Z97" s="6"/>
      <c r="AA97" s="6"/>
    </row>
    <row r="98" spans="22:27" ht="12.75" x14ac:dyDescent="0.2">
      <c r="V98" s="6"/>
      <c r="W98" s="6"/>
      <c r="X98" s="6"/>
      <c r="Y98" s="6"/>
      <c r="Z98" s="6"/>
      <c r="AA98" s="6"/>
    </row>
    <row r="99" spans="22:27" ht="12.75" x14ac:dyDescent="0.2">
      <c r="V99" s="6"/>
      <c r="W99" s="6"/>
      <c r="X99" s="6"/>
      <c r="Y99" s="6"/>
      <c r="Z99" s="6"/>
      <c r="AA99" s="6"/>
    </row>
    <row r="100" spans="22:27" ht="12.75" x14ac:dyDescent="0.2">
      <c r="V100" s="6"/>
      <c r="W100" s="6"/>
      <c r="X100" s="6"/>
      <c r="Y100" s="6"/>
      <c r="Z100" s="6"/>
      <c r="AA100" s="6"/>
    </row>
    <row r="101" spans="22:27" ht="12.75" x14ac:dyDescent="0.2">
      <c r="V101" s="6"/>
      <c r="W101" s="6"/>
      <c r="X101" s="6"/>
      <c r="Y101" s="6"/>
      <c r="Z101" s="6"/>
      <c r="AA101" s="6"/>
    </row>
    <row r="102" spans="22:27" ht="12.75" x14ac:dyDescent="0.2">
      <c r="V102" s="6"/>
      <c r="W102" s="6"/>
      <c r="X102" s="6"/>
      <c r="Y102" s="6"/>
      <c r="Z102" s="6"/>
      <c r="AA102" s="6"/>
    </row>
    <row r="103" spans="22:27" ht="12.75" x14ac:dyDescent="0.2">
      <c r="V103" s="6"/>
      <c r="W103" s="6"/>
      <c r="X103" s="6"/>
      <c r="Y103" s="6"/>
      <c r="Z103" s="6"/>
      <c r="AA103" s="6"/>
    </row>
    <row r="104" spans="22:27" ht="12.75" x14ac:dyDescent="0.2">
      <c r="V104" s="6"/>
      <c r="W104" s="6"/>
      <c r="X104" s="6"/>
      <c r="Y104" s="6"/>
      <c r="Z104" s="6"/>
      <c r="AA104" s="6"/>
    </row>
    <row r="105" spans="22:27" ht="12.75" x14ac:dyDescent="0.2">
      <c r="V105" s="6"/>
      <c r="W105" s="6"/>
      <c r="X105" s="6"/>
      <c r="Y105" s="6"/>
      <c r="Z105" s="6"/>
      <c r="AA105" s="6"/>
    </row>
    <row r="106" spans="22:27" ht="12.75" x14ac:dyDescent="0.2">
      <c r="V106" s="6"/>
      <c r="W106" s="6"/>
      <c r="X106" s="6"/>
      <c r="Y106" s="6"/>
      <c r="Z106" s="6"/>
      <c r="AA106" s="6"/>
    </row>
    <row r="107" spans="22:27" ht="12.75" x14ac:dyDescent="0.2">
      <c r="V107" s="6"/>
      <c r="W107" s="6"/>
      <c r="X107" s="6"/>
      <c r="Y107" s="6"/>
      <c r="Z107" s="6"/>
      <c r="AA107" s="6"/>
    </row>
    <row r="108" spans="22:27" ht="12.75" x14ac:dyDescent="0.2">
      <c r="V108" s="6"/>
      <c r="W108" s="6"/>
      <c r="X108" s="6"/>
      <c r="Y108" s="6"/>
      <c r="Z108" s="6"/>
      <c r="AA108" s="6"/>
    </row>
    <row r="109" spans="22:27" ht="12.75" x14ac:dyDescent="0.2">
      <c r="V109" s="6"/>
      <c r="W109" s="6"/>
      <c r="X109" s="6"/>
      <c r="Y109" s="6"/>
      <c r="Z109" s="6"/>
      <c r="AA109" s="6"/>
    </row>
    <row r="110" spans="22:27" ht="12.75" x14ac:dyDescent="0.2">
      <c r="V110" s="6"/>
      <c r="W110" s="6"/>
      <c r="X110" s="6"/>
      <c r="Y110" s="6"/>
      <c r="Z110" s="6"/>
      <c r="AA110" s="6"/>
    </row>
    <row r="111" spans="22:27" ht="12.75" x14ac:dyDescent="0.2">
      <c r="V111" s="6"/>
      <c r="W111" s="6"/>
      <c r="X111" s="6"/>
      <c r="Y111" s="6"/>
      <c r="Z111" s="6"/>
      <c r="AA111" s="6"/>
    </row>
    <row r="112" spans="22:27" ht="12.75" x14ac:dyDescent="0.2">
      <c r="V112" s="6"/>
      <c r="W112" s="6"/>
      <c r="X112" s="6"/>
      <c r="Y112" s="6"/>
      <c r="Z112" s="6"/>
      <c r="AA112" s="6"/>
    </row>
    <row r="113" spans="22:27" ht="12.75" x14ac:dyDescent="0.2">
      <c r="V113" s="6"/>
      <c r="W113" s="6"/>
      <c r="X113" s="6"/>
      <c r="Y113" s="6"/>
      <c r="Z113" s="6"/>
      <c r="AA113" s="6"/>
    </row>
    <row r="114" spans="22:27" ht="12.75" x14ac:dyDescent="0.2">
      <c r="V114" s="6"/>
      <c r="W114" s="6"/>
      <c r="X114" s="6"/>
      <c r="Y114" s="6"/>
      <c r="Z114" s="6"/>
      <c r="AA114" s="6"/>
    </row>
    <row r="115" spans="22:27" ht="12.75" x14ac:dyDescent="0.2">
      <c r="V115" s="6"/>
      <c r="W115" s="6"/>
      <c r="X115" s="6"/>
      <c r="Y115" s="6"/>
      <c r="Z115" s="6"/>
      <c r="AA115" s="6"/>
    </row>
    <row r="116" spans="22:27" ht="12.75" x14ac:dyDescent="0.2">
      <c r="V116" s="6"/>
      <c r="W116" s="6"/>
      <c r="X116" s="6"/>
      <c r="Y116" s="6"/>
      <c r="Z116" s="6"/>
      <c r="AA116" s="6"/>
    </row>
    <row r="117" spans="22:27" ht="12.75" x14ac:dyDescent="0.2">
      <c r="V117" s="6"/>
      <c r="W117" s="6"/>
      <c r="X117" s="6"/>
      <c r="Y117" s="6"/>
      <c r="Z117" s="6"/>
      <c r="AA117" s="6"/>
    </row>
    <row r="118" spans="22:27" ht="12.75" x14ac:dyDescent="0.2">
      <c r="V118" s="6"/>
      <c r="W118" s="6"/>
      <c r="X118" s="6"/>
      <c r="Y118" s="6"/>
      <c r="Z118" s="6"/>
      <c r="AA118" s="6"/>
    </row>
    <row r="119" spans="22:27" ht="12.75" x14ac:dyDescent="0.2">
      <c r="V119" s="6"/>
      <c r="W119" s="6"/>
      <c r="X119" s="6"/>
      <c r="Y119" s="6"/>
      <c r="Z119" s="6"/>
      <c r="AA119" s="6"/>
    </row>
    <row r="120" spans="22:27" ht="12.75" x14ac:dyDescent="0.2">
      <c r="V120" s="6"/>
      <c r="W120" s="6"/>
      <c r="X120" s="6"/>
      <c r="Y120" s="6"/>
      <c r="Z120" s="6"/>
      <c r="AA120" s="6"/>
    </row>
    <row r="121" spans="22:27" ht="12.75" x14ac:dyDescent="0.2">
      <c r="V121" s="6"/>
      <c r="W121" s="6"/>
      <c r="X121" s="6"/>
      <c r="Y121" s="6"/>
      <c r="Z121" s="6"/>
      <c r="AA121" s="6"/>
    </row>
    <row r="122" spans="22:27" ht="12.75" x14ac:dyDescent="0.2">
      <c r="V122" s="6"/>
      <c r="W122" s="6"/>
      <c r="X122" s="6"/>
      <c r="Y122" s="6"/>
      <c r="Z122" s="6"/>
      <c r="AA122" s="6"/>
    </row>
    <row r="123" spans="22:27" ht="12.75" x14ac:dyDescent="0.2">
      <c r="V123" s="6"/>
      <c r="W123" s="6"/>
      <c r="X123" s="6"/>
      <c r="Y123" s="6"/>
      <c r="Z123" s="6"/>
      <c r="AA123" s="6"/>
    </row>
    <row r="124" spans="22:27" ht="12.75" x14ac:dyDescent="0.2">
      <c r="V124" s="6"/>
      <c r="W124" s="6"/>
      <c r="X124" s="6"/>
      <c r="Y124" s="6"/>
      <c r="Z124" s="6"/>
      <c r="AA124" s="6"/>
    </row>
    <row r="125" spans="22:27" ht="12.75" x14ac:dyDescent="0.2">
      <c r="V125" s="6"/>
      <c r="W125" s="6"/>
      <c r="X125" s="6"/>
      <c r="Y125" s="6"/>
      <c r="Z125" s="6"/>
      <c r="AA125" s="6"/>
    </row>
    <row r="126" spans="22:27" ht="12.75" x14ac:dyDescent="0.2">
      <c r="V126" s="6"/>
      <c r="W126" s="6"/>
      <c r="X126" s="6"/>
      <c r="Y126" s="6"/>
      <c r="Z126" s="6"/>
      <c r="AA126" s="6"/>
    </row>
    <row r="127" spans="22:27" ht="12.75" x14ac:dyDescent="0.2">
      <c r="V127" s="6"/>
      <c r="W127" s="6"/>
      <c r="X127" s="6"/>
      <c r="Y127" s="6"/>
      <c r="Z127" s="6"/>
      <c r="AA127" s="6"/>
    </row>
    <row r="128" spans="22:27" ht="12.75" x14ac:dyDescent="0.2">
      <c r="V128" s="6"/>
      <c r="W128" s="6"/>
      <c r="X128" s="6"/>
      <c r="Y128" s="6"/>
      <c r="Z128" s="6"/>
      <c r="AA128" s="6"/>
    </row>
    <row r="129" spans="22:27" ht="12.75" x14ac:dyDescent="0.2">
      <c r="V129" s="6"/>
      <c r="W129" s="6"/>
      <c r="X129" s="6"/>
      <c r="Y129" s="6"/>
      <c r="Z129" s="6"/>
      <c r="AA129" s="6"/>
    </row>
    <row r="130" spans="22:27" ht="12.75" x14ac:dyDescent="0.2">
      <c r="V130" s="6"/>
      <c r="W130" s="6"/>
      <c r="X130" s="6"/>
      <c r="Y130" s="6"/>
      <c r="Z130" s="6"/>
      <c r="AA130" s="6"/>
    </row>
    <row r="131" spans="22:27" ht="12.75" x14ac:dyDescent="0.2">
      <c r="V131" s="6"/>
      <c r="W131" s="6"/>
      <c r="X131" s="6"/>
      <c r="Y131" s="6"/>
      <c r="Z131" s="6"/>
      <c r="AA131" s="6"/>
    </row>
    <row r="132" spans="22:27" ht="12.75" x14ac:dyDescent="0.2">
      <c r="V132" s="6"/>
      <c r="W132" s="6"/>
      <c r="X132" s="6"/>
      <c r="Y132" s="6"/>
      <c r="Z132" s="6"/>
      <c r="AA132" s="6"/>
    </row>
    <row r="133" spans="22:27" ht="12.75" x14ac:dyDescent="0.2">
      <c r="V133" s="6"/>
      <c r="W133" s="6"/>
      <c r="X133" s="6"/>
      <c r="Y133" s="6"/>
      <c r="Z133" s="6"/>
      <c r="AA133" s="6"/>
    </row>
    <row r="134" spans="22:27" ht="12.75" x14ac:dyDescent="0.2">
      <c r="V134" s="6"/>
      <c r="W134" s="6"/>
      <c r="X134" s="6"/>
      <c r="Y134" s="6"/>
      <c r="Z134" s="6"/>
      <c r="AA134" s="6"/>
    </row>
    <row r="135" spans="22:27" ht="12.75" x14ac:dyDescent="0.2">
      <c r="V135" s="6"/>
      <c r="W135" s="6"/>
      <c r="X135" s="6"/>
      <c r="Y135" s="6"/>
      <c r="Z135" s="6"/>
      <c r="AA135" s="6"/>
    </row>
    <row r="136" spans="22:27" ht="12.75" x14ac:dyDescent="0.2">
      <c r="V136" s="6"/>
      <c r="W136" s="6"/>
      <c r="X136" s="6"/>
      <c r="Y136" s="6"/>
      <c r="Z136" s="6"/>
      <c r="AA136" s="6"/>
    </row>
    <row r="137" spans="22:27" ht="12.75" x14ac:dyDescent="0.2">
      <c r="V137" s="6"/>
      <c r="W137" s="6"/>
      <c r="X137" s="6"/>
      <c r="Y137" s="6"/>
      <c r="Z137" s="6"/>
      <c r="AA137" s="6"/>
    </row>
    <row r="138" spans="22:27" ht="12.75" x14ac:dyDescent="0.2">
      <c r="V138" s="6"/>
      <c r="W138" s="6"/>
      <c r="X138" s="6"/>
      <c r="Y138" s="6"/>
      <c r="Z138" s="6"/>
      <c r="AA138" s="6"/>
    </row>
    <row r="139" spans="22:27" ht="12.75" x14ac:dyDescent="0.2">
      <c r="V139" s="6"/>
      <c r="W139" s="6"/>
      <c r="X139" s="6"/>
      <c r="Y139" s="6"/>
      <c r="Z139" s="6"/>
      <c r="AA139" s="6"/>
    </row>
    <row r="140" spans="22:27" ht="12.75" x14ac:dyDescent="0.2">
      <c r="V140" s="6"/>
      <c r="W140" s="6"/>
      <c r="X140" s="6"/>
      <c r="Y140" s="6"/>
      <c r="Z140" s="6"/>
      <c r="AA140" s="6"/>
    </row>
    <row r="141" spans="22:27" ht="12.75" x14ac:dyDescent="0.2">
      <c r="V141" s="6"/>
      <c r="W141" s="6"/>
      <c r="X141" s="6"/>
      <c r="Y141" s="6"/>
      <c r="Z141" s="6"/>
      <c r="AA141" s="6"/>
    </row>
    <row r="142" spans="22:27" ht="12.75" x14ac:dyDescent="0.2">
      <c r="V142" s="6"/>
      <c r="W142" s="6"/>
      <c r="X142" s="6"/>
      <c r="Y142" s="6"/>
      <c r="Z142" s="6"/>
      <c r="AA142" s="6"/>
    </row>
    <row r="143" spans="22:27" ht="12.75" x14ac:dyDescent="0.2">
      <c r="V143" s="6"/>
      <c r="W143" s="6"/>
      <c r="X143" s="6"/>
      <c r="Y143" s="6"/>
      <c r="Z143" s="6"/>
      <c r="AA143" s="6"/>
    </row>
    <row r="144" spans="22:27" ht="12.75" x14ac:dyDescent="0.2">
      <c r="V144" s="6"/>
      <c r="W144" s="6"/>
      <c r="X144" s="6"/>
      <c r="Y144" s="6"/>
      <c r="Z144" s="6"/>
      <c r="AA144" s="6"/>
    </row>
    <row r="145" spans="22:27" ht="12.75" x14ac:dyDescent="0.2">
      <c r="V145" s="6"/>
      <c r="W145" s="6"/>
      <c r="X145" s="6"/>
      <c r="Y145" s="6"/>
      <c r="Z145" s="6"/>
      <c r="AA145" s="6"/>
    </row>
    <row r="146" spans="22:27" ht="12.75" x14ac:dyDescent="0.2">
      <c r="V146" s="6"/>
      <c r="W146" s="6"/>
      <c r="X146" s="6"/>
      <c r="Y146" s="6"/>
      <c r="Z146" s="6"/>
      <c r="AA146" s="6"/>
    </row>
    <row r="147" spans="22:27" ht="12.75" x14ac:dyDescent="0.2">
      <c r="V147" s="6"/>
      <c r="W147" s="6"/>
      <c r="X147" s="6"/>
      <c r="Y147" s="6"/>
      <c r="Z147" s="6"/>
      <c r="AA147" s="6"/>
    </row>
    <row r="148" spans="22:27" ht="12.75" x14ac:dyDescent="0.2">
      <c r="V148" s="6"/>
      <c r="W148" s="6"/>
      <c r="X148" s="6"/>
      <c r="Y148" s="6"/>
      <c r="Z148" s="6"/>
      <c r="AA148" s="6"/>
    </row>
    <row r="149" spans="22:27" ht="12.75" x14ac:dyDescent="0.2">
      <c r="V149" s="6"/>
      <c r="W149" s="6"/>
      <c r="X149" s="6"/>
      <c r="Y149" s="6"/>
      <c r="Z149" s="6"/>
      <c r="AA149" s="6"/>
    </row>
    <row r="150" spans="22:27" ht="12.75" x14ac:dyDescent="0.2">
      <c r="V150" s="6"/>
      <c r="W150" s="6"/>
      <c r="X150" s="6"/>
      <c r="Y150" s="6"/>
      <c r="Z150" s="6"/>
      <c r="AA150" s="6"/>
    </row>
    <row r="151" spans="22:27" ht="12.75" x14ac:dyDescent="0.2">
      <c r="V151" s="6"/>
      <c r="W151" s="6"/>
      <c r="X151" s="6"/>
      <c r="Y151" s="6"/>
      <c r="Z151" s="6"/>
      <c r="AA151" s="6"/>
    </row>
    <row r="152" spans="22:27" ht="12.75" x14ac:dyDescent="0.2">
      <c r="V152" s="6"/>
      <c r="W152" s="6"/>
      <c r="X152" s="6"/>
      <c r="Y152" s="6"/>
      <c r="Z152" s="6"/>
      <c r="AA152" s="6"/>
    </row>
    <row r="153" spans="22:27" ht="12.75" x14ac:dyDescent="0.2">
      <c r="V153" s="6"/>
      <c r="W153" s="6"/>
      <c r="X153" s="6"/>
      <c r="Y153" s="6"/>
      <c r="Z153" s="6"/>
      <c r="AA153" s="6"/>
    </row>
    <row r="154" spans="22:27" ht="12.75" x14ac:dyDescent="0.2">
      <c r="V154" s="6"/>
      <c r="W154" s="6"/>
      <c r="X154" s="6"/>
      <c r="Y154" s="6"/>
      <c r="Z154" s="6"/>
      <c r="AA154" s="6"/>
    </row>
    <row r="155" spans="22:27" ht="12.75" x14ac:dyDescent="0.2">
      <c r="V155" s="6"/>
      <c r="W155" s="6"/>
      <c r="X155" s="6"/>
      <c r="Y155" s="6"/>
      <c r="Z155" s="6"/>
      <c r="AA155" s="6"/>
    </row>
    <row r="156" spans="22:27" ht="12.75" x14ac:dyDescent="0.2">
      <c r="V156" s="6"/>
      <c r="W156" s="6"/>
      <c r="X156" s="6"/>
      <c r="Y156" s="6"/>
      <c r="Z156" s="6"/>
      <c r="AA156" s="6"/>
    </row>
    <row r="157" spans="22:27" ht="12.75" x14ac:dyDescent="0.2">
      <c r="V157" s="6"/>
      <c r="W157" s="6"/>
      <c r="X157" s="6"/>
      <c r="Y157" s="6"/>
      <c r="Z157" s="6"/>
      <c r="AA157" s="6"/>
    </row>
    <row r="158" spans="22:27" ht="12.75" x14ac:dyDescent="0.2">
      <c r="V158" s="6"/>
      <c r="W158" s="6"/>
      <c r="X158" s="6"/>
      <c r="Y158" s="6"/>
      <c r="Z158" s="6"/>
      <c r="AA158" s="6"/>
    </row>
    <row r="159" spans="22:27" ht="12.75" x14ac:dyDescent="0.2">
      <c r="V159" s="6"/>
      <c r="W159" s="6"/>
      <c r="X159" s="6"/>
      <c r="Y159" s="6"/>
      <c r="Z159" s="6"/>
      <c r="AA159" s="6"/>
    </row>
    <row r="160" spans="22:27" ht="12.75" x14ac:dyDescent="0.2">
      <c r="V160" s="6"/>
      <c r="W160" s="6"/>
      <c r="X160" s="6"/>
      <c r="Y160" s="6"/>
      <c r="Z160" s="6"/>
      <c r="AA160" s="6"/>
    </row>
    <row r="161" spans="22:27" ht="12.75" x14ac:dyDescent="0.2">
      <c r="V161" s="6"/>
      <c r="W161" s="6"/>
      <c r="X161" s="6"/>
      <c r="Y161" s="6"/>
      <c r="Z161" s="6"/>
      <c r="AA161" s="6"/>
    </row>
    <row r="162" spans="22:27" ht="12.75" x14ac:dyDescent="0.2">
      <c r="V162" s="6"/>
      <c r="W162" s="6"/>
      <c r="X162" s="6"/>
      <c r="Y162" s="6"/>
      <c r="Z162" s="6"/>
      <c r="AA162" s="6"/>
    </row>
    <row r="163" spans="22:27" ht="12.75" x14ac:dyDescent="0.2">
      <c r="V163" s="6"/>
      <c r="W163" s="6"/>
      <c r="X163" s="6"/>
      <c r="Y163" s="6"/>
      <c r="Z163" s="6"/>
      <c r="AA163" s="6"/>
    </row>
    <row r="164" spans="22:27" ht="12.75" x14ac:dyDescent="0.2">
      <c r="V164" s="6"/>
      <c r="W164" s="6"/>
      <c r="X164" s="6"/>
      <c r="Y164" s="6"/>
      <c r="Z164" s="6"/>
      <c r="AA164" s="6"/>
    </row>
    <row r="165" spans="22:27" ht="12.75" x14ac:dyDescent="0.2">
      <c r="V165" s="6"/>
      <c r="W165" s="6"/>
      <c r="X165" s="6"/>
      <c r="Y165" s="6"/>
      <c r="Z165" s="6"/>
      <c r="AA165" s="6"/>
    </row>
    <row r="166" spans="22:27" ht="12.75" x14ac:dyDescent="0.2">
      <c r="V166" s="6"/>
      <c r="W166" s="6"/>
      <c r="X166" s="6"/>
      <c r="Y166" s="6"/>
      <c r="Z166" s="6"/>
      <c r="AA166" s="6"/>
    </row>
    <row r="167" spans="22:27" ht="12.75" x14ac:dyDescent="0.2">
      <c r="V167" s="6"/>
      <c r="W167" s="6"/>
      <c r="X167" s="6"/>
      <c r="Y167" s="6"/>
      <c r="Z167" s="6"/>
      <c r="AA167" s="6"/>
    </row>
    <row r="168" spans="22:27" ht="12.75" x14ac:dyDescent="0.2">
      <c r="V168" s="6"/>
      <c r="W168" s="6"/>
      <c r="X168" s="6"/>
      <c r="Y168" s="6"/>
      <c r="Z168" s="6"/>
      <c r="AA168" s="6"/>
    </row>
    <row r="169" spans="22:27" ht="12.75" x14ac:dyDescent="0.2">
      <c r="V169" s="6"/>
      <c r="W169" s="6"/>
      <c r="X169" s="6"/>
      <c r="Y169" s="6"/>
      <c r="Z169" s="6"/>
      <c r="AA169" s="6"/>
    </row>
    <row r="170" spans="22:27" ht="12.75" x14ac:dyDescent="0.2">
      <c r="V170" s="6"/>
      <c r="W170" s="6"/>
      <c r="X170" s="6"/>
      <c r="Y170" s="6"/>
      <c r="Z170" s="6"/>
      <c r="AA170" s="6"/>
    </row>
    <row r="171" spans="22:27" ht="12.75" x14ac:dyDescent="0.2">
      <c r="V171" s="6"/>
      <c r="W171" s="6"/>
      <c r="X171" s="6"/>
      <c r="Y171" s="6"/>
      <c r="Z171" s="6"/>
      <c r="AA171" s="6"/>
    </row>
    <row r="172" spans="22:27" ht="12.75" x14ac:dyDescent="0.2">
      <c r="V172" s="6"/>
      <c r="W172" s="6"/>
      <c r="X172" s="6"/>
      <c r="Y172" s="6"/>
      <c r="Z172" s="6"/>
      <c r="AA172" s="6"/>
    </row>
    <row r="173" spans="22:27" ht="12.75" x14ac:dyDescent="0.2">
      <c r="V173" s="6"/>
      <c r="W173" s="6"/>
      <c r="X173" s="6"/>
      <c r="Y173" s="6"/>
      <c r="Z173" s="6"/>
      <c r="AA173" s="6"/>
    </row>
    <row r="174" spans="22:27" ht="12.75" x14ac:dyDescent="0.2">
      <c r="V174" s="6"/>
      <c r="W174" s="6"/>
      <c r="X174" s="6"/>
      <c r="Y174" s="6"/>
      <c r="Z174" s="6"/>
      <c r="AA174" s="6"/>
    </row>
    <row r="175" spans="22:27" ht="12.75" x14ac:dyDescent="0.2">
      <c r="V175" s="6"/>
      <c r="W175" s="6"/>
      <c r="X175" s="6"/>
      <c r="Y175" s="6"/>
      <c r="Z175" s="6"/>
      <c r="AA175" s="6"/>
    </row>
    <row r="176" spans="22:27" ht="12.75" x14ac:dyDescent="0.2">
      <c r="V176" s="6"/>
      <c r="W176" s="6"/>
      <c r="X176" s="6"/>
      <c r="Y176" s="6"/>
      <c r="Z176" s="6"/>
      <c r="AA176" s="6"/>
    </row>
    <row r="177" spans="22:27" ht="12.75" x14ac:dyDescent="0.2">
      <c r="V177" s="6"/>
      <c r="W177" s="6"/>
      <c r="X177" s="6"/>
      <c r="Y177" s="6"/>
      <c r="Z177" s="6"/>
      <c r="AA177" s="6"/>
    </row>
    <row r="178" spans="22:27" ht="12.75" x14ac:dyDescent="0.2">
      <c r="V178" s="6"/>
      <c r="W178" s="6"/>
      <c r="X178" s="6"/>
      <c r="Y178" s="6"/>
      <c r="Z178" s="6"/>
      <c r="AA178" s="6"/>
    </row>
    <row r="179" spans="22:27" ht="12.75" x14ac:dyDescent="0.2">
      <c r="V179" s="6"/>
      <c r="W179" s="6"/>
      <c r="X179" s="6"/>
      <c r="Y179" s="6"/>
      <c r="Z179" s="6"/>
      <c r="AA179" s="6"/>
    </row>
    <row r="180" spans="22:27" ht="12.75" x14ac:dyDescent="0.2">
      <c r="V180" s="6"/>
      <c r="W180" s="6"/>
      <c r="X180" s="6"/>
      <c r="Y180" s="6"/>
      <c r="Z180" s="6"/>
      <c r="AA180" s="6"/>
    </row>
    <row r="181" spans="22:27" ht="12.75" x14ac:dyDescent="0.2">
      <c r="V181" s="6"/>
      <c r="W181" s="6"/>
      <c r="X181" s="6"/>
      <c r="Y181" s="6"/>
      <c r="Z181" s="6"/>
      <c r="AA181" s="6"/>
    </row>
    <row r="182" spans="22:27" ht="12.75" x14ac:dyDescent="0.2">
      <c r="V182" s="6"/>
      <c r="W182" s="6"/>
      <c r="X182" s="6"/>
      <c r="Y182" s="6"/>
      <c r="Z182" s="6"/>
      <c r="AA182" s="6"/>
    </row>
    <row r="183" spans="22:27" ht="12.75" x14ac:dyDescent="0.2">
      <c r="V183" s="6"/>
      <c r="W183" s="6"/>
      <c r="X183" s="6"/>
      <c r="Y183" s="6"/>
      <c r="Z183" s="6"/>
      <c r="AA183" s="6"/>
    </row>
    <row r="184" spans="22:27" ht="12.75" x14ac:dyDescent="0.2">
      <c r="V184" s="6"/>
      <c r="W184" s="6"/>
      <c r="X184" s="6"/>
      <c r="Y184" s="6"/>
      <c r="Z184" s="6"/>
      <c r="AA184" s="6"/>
    </row>
    <row r="185" spans="22:27" ht="12.75" x14ac:dyDescent="0.2">
      <c r="V185" s="6"/>
      <c r="W185" s="6"/>
      <c r="X185" s="6"/>
      <c r="Y185" s="6"/>
      <c r="Z185" s="6"/>
      <c r="AA185" s="6"/>
    </row>
    <row r="186" spans="22:27" ht="12.75" x14ac:dyDescent="0.2">
      <c r="V186" s="6"/>
      <c r="W186" s="6"/>
      <c r="X186" s="6"/>
      <c r="Y186" s="6"/>
      <c r="Z186" s="6"/>
      <c r="AA186" s="6"/>
    </row>
    <row r="187" spans="22:27" ht="12.75" x14ac:dyDescent="0.2">
      <c r="V187" s="6"/>
      <c r="W187" s="6"/>
      <c r="X187" s="6"/>
      <c r="Y187" s="6"/>
      <c r="Z187" s="6"/>
      <c r="AA187" s="6"/>
    </row>
    <row r="188" spans="22:27" ht="12.75" x14ac:dyDescent="0.2">
      <c r="V188" s="6"/>
      <c r="W188" s="6"/>
      <c r="X188" s="6"/>
      <c r="Y188" s="6"/>
      <c r="Z188" s="6"/>
      <c r="AA188" s="6"/>
    </row>
    <row r="189" spans="22:27" ht="12.75" x14ac:dyDescent="0.2">
      <c r="V189" s="6"/>
      <c r="W189" s="6"/>
      <c r="X189" s="6"/>
      <c r="Y189" s="6"/>
      <c r="Z189" s="6"/>
      <c r="AA189" s="6"/>
    </row>
    <row r="190" spans="22:27" ht="12.75" x14ac:dyDescent="0.2">
      <c r="V190" s="6"/>
      <c r="W190" s="6"/>
      <c r="X190" s="6"/>
      <c r="Y190" s="6"/>
      <c r="Z190" s="6"/>
      <c r="AA190" s="6"/>
    </row>
    <row r="191" spans="22:27" ht="12.75" x14ac:dyDescent="0.2">
      <c r="V191" s="6"/>
      <c r="W191" s="6"/>
      <c r="X191" s="6"/>
      <c r="Y191" s="6"/>
      <c r="Z191" s="6"/>
      <c r="AA191" s="6"/>
    </row>
    <row r="192" spans="22:27" ht="12.75" x14ac:dyDescent="0.2">
      <c r="V192" s="6"/>
      <c r="W192" s="6"/>
      <c r="X192" s="6"/>
      <c r="Y192" s="6"/>
      <c r="Z192" s="6"/>
      <c r="AA192" s="6"/>
    </row>
    <row r="193" spans="22:27" ht="12.75" x14ac:dyDescent="0.2">
      <c r="V193" s="6"/>
      <c r="W193" s="6"/>
      <c r="X193" s="6"/>
      <c r="Y193" s="6"/>
      <c r="Z193" s="6"/>
      <c r="AA193" s="6"/>
    </row>
    <row r="194" spans="22:27" ht="12.75" x14ac:dyDescent="0.2">
      <c r="V194" s="6"/>
      <c r="W194" s="6"/>
      <c r="X194" s="6"/>
      <c r="Y194" s="6"/>
      <c r="Z194" s="6"/>
      <c r="AA194" s="6"/>
    </row>
    <row r="195" spans="22:27" ht="12.75" x14ac:dyDescent="0.2">
      <c r="V195" s="6"/>
      <c r="W195" s="6"/>
      <c r="X195" s="6"/>
      <c r="Y195" s="6"/>
      <c r="Z195" s="6"/>
      <c r="AA195" s="6"/>
    </row>
    <row r="196" spans="22:27" ht="12.75" x14ac:dyDescent="0.2">
      <c r="V196" s="6"/>
      <c r="W196" s="6"/>
      <c r="X196" s="6"/>
      <c r="Y196" s="6"/>
      <c r="Z196" s="6"/>
      <c r="AA196" s="6"/>
    </row>
    <row r="197" spans="22:27" ht="12.75" x14ac:dyDescent="0.2">
      <c r="V197" s="6"/>
      <c r="W197" s="6"/>
      <c r="X197" s="6"/>
      <c r="Y197" s="6"/>
      <c r="Z197" s="6"/>
      <c r="AA197" s="6"/>
    </row>
    <row r="198" spans="22:27" ht="12.75" x14ac:dyDescent="0.2">
      <c r="V198" s="6"/>
      <c r="W198" s="6"/>
      <c r="X198" s="6"/>
      <c r="Y198" s="6"/>
      <c r="Z198" s="6"/>
      <c r="AA198" s="6"/>
    </row>
    <row r="199" spans="22:27" ht="12.75" x14ac:dyDescent="0.2">
      <c r="V199" s="6"/>
      <c r="W199" s="6"/>
      <c r="X199" s="6"/>
      <c r="Y199" s="6"/>
      <c r="Z199" s="6"/>
      <c r="AA199" s="6"/>
    </row>
    <row r="200" spans="22:27" ht="12.75" x14ac:dyDescent="0.2">
      <c r="V200" s="6"/>
      <c r="W200" s="6"/>
      <c r="X200" s="6"/>
      <c r="Y200" s="6"/>
      <c r="Z200" s="6"/>
      <c r="AA200" s="6"/>
    </row>
    <row r="201" spans="22:27" ht="12.75" x14ac:dyDescent="0.2">
      <c r="V201" s="6"/>
      <c r="W201" s="6"/>
      <c r="X201" s="6"/>
      <c r="Y201" s="6"/>
      <c r="Z201" s="6"/>
      <c r="AA201" s="6"/>
    </row>
    <row r="202" spans="22:27" ht="12.75" x14ac:dyDescent="0.2">
      <c r="V202" s="6"/>
      <c r="W202" s="6"/>
      <c r="X202" s="6"/>
      <c r="Y202" s="6"/>
      <c r="Z202" s="6"/>
      <c r="AA202" s="6"/>
    </row>
    <row r="203" spans="22:27" ht="12.75" x14ac:dyDescent="0.2">
      <c r="V203" s="6"/>
      <c r="W203" s="6"/>
      <c r="X203" s="6"/>
      <c r="Y203" s="6"/>
      <c r="Z203" s="6"/>
      <c r="AA203" s="6"/>
    </row>
    <row r="204" spans="22:27" ht="12.75" x14ac:dyDescent="0.2">
      <c r="V204" s="6"/>
      <c r="W204" s="6"/>
      <c r="X204" s="6"/>
      <c r="Y204" s="6"/>
      <c r="Z204" s="6"/>
      <c r="AA204" s="6"/>
    </row>
    <row r="205" spans="22:27" ht="12.75" x14ac:dyDescent="0.2">
      <c r="V205" s="6"/>
      <c r="W205" s="6"/>
      <c r="X205" s="6"/>
      <c r="Y205" s="6"/>
      <c r="Z205" s="6"/>
      <c r="AA205" s="6"/>
    </row>
    <row r="206" spans="22:27" ht="12.75" x14ac:dyDescent="0.2">
      <c r="V206" s="6"/>
      <c r="W206" s="6"/>
      <c r="X206" s="6"/>
      <c r="Y206" s="6"/>
      <c r="Z206" s="6"/>
      <c r="AA206" s="6"/>
    </row>
    <row r="207" spans="22:27" ht="12.75" x14ac:dyDescent="0.2">
      <c r="V207" s="6"/>
      <c r="W207" s="6"/>
      <c r="X207" s="6"/>
      <c r="Y207" s="6"/>
      <c r="Z207" s="6"/>
      <c r="AA207" s="6"/>
    </row>
    <row r="208" spans="22:27" ht="12.75" x14ac:dyDescent="0.2">
      <c r="V208" s="6"/>
      <c r="W208" s="6"/>
      <c r="X208" s="6"/>
      <c r="Y208" s="6"/>
      <c r="Z208" s="6"/>
      <c r="AA208" s="6"/>
    </row>
    <row r="209" spans="22:27" ht="12.75" x14ac:dyDescent="0.2">
      <c r="V209" s="6"/>
      <c r="W209" s="6"/>
      <c r="X209" s="6"/>
      <c r="Y209" s="6"/>
      <c r="Z209" s="6"/>
      <c r="AA209" s="6"/>
    </row>
    <row r="210" spans="22:27" ht="12.75" x14ac:dyDescent="0.2">
      <c r="V210" s="6"/>
      <c r="W210" s="6"/>
      <c r="X210" s="6"/>
      <c r="Y210" s="6"/>
      <c r="Z210" s="6"/>
      <c r="AA210" s="6"/>
    </row>
    <row r="211" spans="22:27" ht="12.75" x14ac:dyDescent="0.2">
      <c r="V211" s="6"/>
      <c r="W211" s="6"/>
      <c r="X211" s="6"/>
      <c r="Y211" s="6"/>
      <c r="Z211" s="6"/>
      <c r="AA211" s="6"/>
    </row>
    <row r="212" spans="22:27" ht="12.75" x14ac:dyDescent="0.2">
      <c r="V212" s="6"/>
      <c r="W212" s="6"/>
      <c r="X212" s="6"/>
      <c r="Y212" s="6"/>
      <c r="Z212" s="6"/>
      <c r="AA212" s="6"/>
    </row>
    <row r="213" spans="22:27" ht="12.75" x14ac:dyDescent="0.2">
      <c r="V213" s="6"/>
      <c r="W213" s="6"/>
      <c r="X213" s="6"/>
      <c r="Y213" s="6"/>
      <c r="Z213" s="6"/>
      <c r="AA213" s="6"/>
    </row>
    <row r="214" spans="22:27" ht="12.75" x14ac:dyDescent="0.2">
      <c r="V214" s="6"/>
      <c r="W214" s="6"/>
      <c r="X214" s="6"/>
      <c r="Y214" s="6"/>
      <c r="Z214" s="6"/>
      <c r="AA214" s="6"/>
    </row>
    <row r="215" spans="22:27" ht="12.75" x14ac:dyDescent="0.2">
      <c r="V215" s="6"/>
      <c r="W215" s="6"/>
      <c r="X215" s="6"/>
      <c r="Y215" s="6"/>
      <c r="Z215" s="6"/>
      <c r="AA215" s="6"/>
    </row>
    <row r="216" spans="22:27" ht="12.75" x14ac:dyDescent="0.2">
      <c r="V216" s="6"/>
      <c r="W216" s="6"/>
      <c r="X216" s="6"/>
      <c r="Y216" s="6"/>
      <c r="Z216" s="6"/>
      <c r="AA216" s="6"/>
    </row>
    <row r="217" spans="22:27" ht="12.75" x14ac:dyDescent="0.2">
      <c r="V217" s="6"/>
      <c r="W217" s="6"/>
      <c r="X217" s="6"/>
      <c r="Y217" s="6"/>
      <c r="Z217" s="6"/>
      <c r="AA217" s="6"/>
    </row>
    <row r="218" spans="22:27" ht="12.75" x14ac:dyDescent="0.2">
      <c r="V218" s="6"/>
      <c r="W218" s="6"/>
      <c r="X218" s="6"/>
      <c r="Y218" s="6"/>
      <c r="Z218" s="6"/>
      <c r="AA218" s="6"/>
    </row>
    <row r="219" spans="22:27" ht="12.75" x14ac:dyDescent="0.2">
      <c r="V219" s="6"/>
      <c r="W219" s="6"/>
      <c r="X219" s="6"/>
      <c r="Y219" s="6"/>
      <c r="Z219" s="6"/>
      <c r="AA219" s="6"/>
    </row>
    <row r="220" spans="22:27" ht="12.75" x14ac:dyDescent="0.2">
      <c r="V220" s="6"/>
      <c r="W220" s="6"/>
      <c r="X220" s="6"/>
      <c r="Y220" s="6"/>
      <c r="Z220" s="6"/>
      <c r="AA220" s="6"/>
    </row>
    <row r="221" spans="22:27" ht="12.75" x14ac:dyDescent="0.2">
      <c r="V221" s="6"/>
      <c r="W221" s="6"/>
      <c r="X221" s="6"/>
      <c r="Y221" s="6"/>
      <c r="Z221" s="6"/>
      <c r="AA221" s="6"/>
    </row>
    <row r="222" spans="22:27" ht="12.75" x14ac:dyDescent="0.2">
      <c r="V222" s="6"/>
      <c r="W222" s="6"/>
      <c r="X222" s="6"/>
      <c r="Y222" s="6"/>
      <c r="Z222" s="6"/>
      <c r="AA222" s="6"/>
    </row>
    <row r="223" spans="22:27" ht="12.75" x14ac:dyDescent="0.2">
      <c r="V223" s="6"/>
      <c r="W223" s="6"/>
      <c r="X223" s="6"/>
      <c r="Y223" s="6"/>
      <c r="Z223" s="6"/>
      <c r="AA223" s="6"/>
    </row>
    <row r="224" spans="22:27" ht="12.75" x14ac:dyDescent="0.2">
      <c r="V224" s="6"/>
      <c r="W224" s="6"/>
      <c r="X224" s="6"/>
      <c r="Y224" s="6"/>
      <c r="Z224" s="6"/>
      <c r="AA224" s="6"/>
    </row>
    <row r="225" spans="22:27" ht="12.75" x14ac:dyDescent="0.2">
      <c r="V225" s="6"/>
      <c r="W225" s="6"/>
      <c r="X225" s="6"/>
      <c r="Y225" s="6"/>
      <c r="Z225" s="6"/>
      <c r="AA225" s="6"/>
    </row>
    <row r="226" spans="22:27" ht="12.75" x14ac:dyDescent="0.2">
      <c r="V226" s="6"/>
      <c r="W226" s="6"/>
      <c r="X226" s="6"/>
      <c r="Y226" s="6"/>
      <c r="Z226" s="6"/>
      <c r="AA226" s="6"/>
    </row>
    <row r="227" spans="22:27" ht="12.75" x14ac:dyDescent="0.2">
      <c r="V227" s="6"/>
      <c r="W227" s="6"/>
      <c r="X227" s="6"/>
      <c r="Y227" s="6"/>
      <c r="Z227" s="6"/>
      <c r="AA227" s="6"/>
    </row>
    <row r="228" spans="22:27" ht="12.75" x14ac:dyDescent="0.2">
      <c r="V228" s="6"/>
      <c r="W228" s="6"/>
      <c r="X228" s="6"/>
      <c r="Y228" s="6"/>
      <c r="Z228" s="6"/>
      <c r="AA228" s="6"/>
    </row>
    <row r="229" spans="22:27" ht="12.75" x14ac:dyDescent="0.2">
      <c r="V229" s="6"/>
      <c r="W229" s="6"/>
      <c r="X229" s="6"/>
      <c r="Y229" s="6"/>
      <c r="Z229" s="6"/>
      <c r="AA229" s="6"/>
    </row>
    <row r="230" spans="22:27" ht="12.75" x14ac:dyDescent="0.2">
      <c r="V230" s="6"/>
      <c r="W230" s="6"/>
      <c r="X230" s="6"/>
      <c r="Y230" s="6"/>
      <c r="Z230" s="6"/>
      <c r="AA230" s="6"/>
    </row>
    <row r="231" spans="22:27" ht="12.75" x14ac:dyDescent="0.2">
      <c r="V231" s="6"/>
      <c r="W231" s="6"/>
      <c r="X231" s="6"/>
      <c r="Y231" s="6"/>
      <c r="Z231" s="6"/>
      <c r="AA231" s="6"/>
    </row>
    <row r="232" spans="22:27" ht="12.75" x14ac:dyDescent="0.2">
      <c r="V232" s="6"/>
      <c r="W232" s="6"/>
      <c r="X232" s="6"/>
      <c r="Y232" s="6"/>
      <c r="Z232" s="6"/>
      <c r="AA232" s="6"/>
    </row>
    <row r="233" spans="22:27" ht="12.75" x14ac:dyDescent="0.2">
      <c r="V233" s="6"/>
      <c r="W233" s="6"/>
      <c r="X233" s="6"/>
      <c r="Y233" s="6"/>
      <c r="Z233" s="6"/>
      <c r="AA233" s="6"/>
    </row>
    <row r="234" spans="22:27" ht="12.75" x14ac:dyDescent="0.2">
      <c r="V234" s="6"/>
      <c r="W234" s="6"/>
      <c r="X234" s="6"/>
      <c r="Y234" s="6"/>
      <c r="Z234" s="6"/>
      <c r="AA234" s="6"/>
    </row>
    <row r="235" spans="22:27" ht="12.75" x14ac:dyDescent="0.2">
      <c r="V235" s="6"/>
      <c r="W235" s="6"/>
      <c r="X235" s="6"/>
      <c r="Y235" s="6"/>
      <c r="Z235" s="6"/>
      <c r="AA235" s="6"/>
    </row>
    <row r="236" spans="22:27" ht="12.75" x14ac:dyDescent="0.2">
      <c r="V236" s="6"/>
      <c r="W236" s="6"/>
      <c r="X236" s="6"/>
      <c r="Y236" s="6"/>
      <c r="Z236" s="6"/>
      <c r="AA236" s="6"/>
    </row>
    <row r="237" spans="22:27" ht="12.75" x14ac:dyDescent="0.2">
      <c r="V237" s="6"/>
      <c r="W237" s="6"/>
      <c r="X237" s="6"/>
      <c r="Y237" s="6"/>
      <c r="Z237" s="6"/>
      <c r="AA237" s="6"/>
    </row>
    <row r="238" spans="22:27" ht="12.75" x14ac:dyDescent="0.2">
      <c r="V238" s="6"/>
      <c r="W238" s="6"/>
      <c r="X238" s="6"/>
      <c r="Y238" s="6"/>
      <c r="Z238" s="6"/>
      <c r="AA238" s="6"/>
    </row>
    <row r="239" spans="22:27" ht="12.75" x14ac:dyDescent="0.2">
      <c r="V239" s="6"/>
      <c r="W239" s="6"/>
      <c r="X239" s="6"/>
      <c r="Y239" s="6"/>
      <c r="Z239" s="6"/>
      <c r="AA239" s="6"/>
    </row>
    <row r="240" spans="22:27" ht="12.75" x14ac:dyDescent="0.2">
      <c r="V240" s="6"/>
      <c r="W240" s="6"/>
      <c r="X240" s="6"/>
      <c r="Y240" s="6"/>
      <c r="Z240" s="6"/>
      <c r="AA240" s="6"/>
    </row>
    <row r="241" spans="22:27" ht="12.75" x14ac:dyDescent="0.2">
      <c r="V241" s="6"/>
      <c r="W241" s="6"/>
      <c r="X241" s="6"/>
      <c r="Y241" s="6"/>
      <c r="Z241" s="6"/>
      <c r="AA241" s="6"/>
    </row>
    <row r="242" spans="22:27" ht="12.75" x14ac:dyDescent="0.2">
      <c r="V242" s="6"/>
      <c r="W242" s="6"/>
      <c r="X242" s="6"/>
      <c r="Y242" s="6"/>
      <c r="Z242" s="6"/>
      <c r="AA242" s="6"/>
    </row>
    <row r="243" spans="22:27" ht="12.75" x14ac:dyDescent="0.2">
      <c r="V243" s="6"/>
      <c r="W243" s="6"/>
      <c r="X243" s="6"/>
      <c r="Y243" s="6"/>
      <c r="Z243" s="6"/>
      <c r="AA243" s="6"/>
    </row>
    <row r="244" spans="22:27" ht="12.75" x14ac:dyDescent="0.2">
      <c r="V244" s="6"/>
      <c r="W244" s="6"/>
      <c r="X244" s="6"/>
      <c r="Y244" s="6"/>
      <c r="Z244" s="6"/>
      <c r="AA244" s="6"/>
    </row>
    <row r="245" spans="22:27" ht="12.75" x14ac:dyDescent="0.2">
      <c r="V245" s="6"/>
      <c r="W245" s="6"/>
      <c r="X245" s="6"/>
      <c r="Y245" s="6"/>
      <c r="Z245" s="6"/>
      <c r="AA245" s="6"/>
    </row>
    <row r="246" spans="22:27" ht="12.75" x14ac:dyDescent="0.2">
      <c r="V246" s="6"/>
      <c r="W246" s="6"/>
      <c r="X246" s="6"/>
      <c r="Y246" s="6"/>
      <c r="Z246" s="6"/>
      <c r="AA246" s="6"/>
    </row>
    <row r="247" spans="22:27" ht="12.75" x14ac:dyDescent="0.2">
      <c r="V247" s="6"/>
      <c r="W247" s="6"/>
      <c r="X247" s="6"/>
      <c r="Y247" s="6"/>
      <c r="Z247" s="6"/>
      <c r="AA247" s="6"/>
    </row>
    <row r="248" spans="22:27" ht="12.75" x14ac:dyDescent="0.2">
      <c r="V248" s="6"/>
      <c r="W248" s="6"/>
      <c r="X248" s="6"/>
      <c r="Y248" s="6"/>
      <c r="Z248" s="6"/>
      <c r="AA248" s="6"/>
    </row>
    <row r="249" spans="22:27" ht="12.75" x14ac:dyDescent="0.2">
      <c r="V249" s="6"/>
      <c r="W249" s="6"/>
      <c r="X249" s="6"/>
      <c r="Y249" s="6"/>
      <c r="Z249" s="6"/>
      <c r="AA249" s="6"/>
    </row>
    <row r="250" spans="22:27" ht="12.75" x14ac:dyDescent="0.2">
      <c r="V250" s="6"/>
      <c r="W250" s="6"/>
      <c r="X250" s="6"/>
      <c r="Y250" s="6"/>
      <c r="Z250" s="6"/>
      <c r="AA250" s="6"/>
    </row>
    <row r="251" spans="22:27" ht="12.75" x14ac:dyDescent="0.2">
      <c r="V251" s="6"/>
      <c r="W251" s="6"/>
      <c r="X251" s="6"/>
      <c r="Y251" s="6"/>
      <c r="Z251" s="6"/>
      <c r="AA251" s="6"/>
    </row>
    <row r="252" spans="22:27" ht="12.75" x14ac:dyDescent="0.2">
      <c r="V252" s="6"/>
      <c r="W252" s="6"/>
      <c r="X252" s="6"/>
      <c r="Y252" s="6"/>
      <c r="Z252" s="6"/>
      <c r="AA252" s="6"/>
    </row>
    <row r="253" spans="22:27" ht="12.75" x14ac:dyDescent="0.2">
      <c r="V253" s="6"/>
      <c r="W253" s="6"/>
      <c r="X253" s="6"/>
      <c r="Y253" s="6"/>
      <c r="Z253" s="6"/>
      <c r="AA253" s="6"/>
    </row>
    <row r="254" spans="22:27" ht="12.75" x14ac:dyDescent="0.2">
      <c r="V254" s="6"/>
      <c r="W254" s="6"/>
      <c r="X254" s="6"/>
      <c r="Y254" s="6"/>
      <c r="Z254" s="6"/>
      <c r="AA254" s="6"/>
    </row>
    <row r="255" spans="22:27" ht="12.75" x14ac:dyDescent="0.2">
      <c r="V255" s="6"/>
      <c r="W255" s="6"/>
      <c r="X255" s="6"/>
      <c r="Y255" s="6"/>
      <c r="Z255" s="6"/>
      <c r="AA255" s="6"/>
    </row>
    <row r="256" spans="22:27" ht="12.75" x14ac:dyDescent="0.2">
      <c r="V256" s="6"/>
      <c r="W256" s="6"/>
      <c r="X256" s="6"/>
      <c r="Y256" s="6"/>
      <c r="Z256" s="6"/>
      <c r="AA256" s="6"/>
    </row>
    <row r="257" spans="22:27" ht="12.75" x14ac:dyDescent="0.2">
      <c r="V257" s="6"/>
      <c r="W257" s="6"/>
      <c r="X257" s="6"/>
      <c r="Y257" s="6"/>
      <c r="Z257" s="6"/>
      <c r="AA257" s="6"/>
    </row>
    <row r="258" spans="22:27" ht="12.75" x14ac:dyDescent="0.2">
      <c r="V258" s="6"/>
      <c r="W258" s="6"/>
      <c r="X258" s="6"/>
      <c r="Y258" s="6"/>
      <c r="Z258" s="6"/>
      <c r="AA258" s="6"/>
    </row>
    <row r="259" spans="22:27" ht="12.75" x14ac:dyDescent="0.2">
      <c r="V259" s="6"/>
      <c r="W259" s="6"/>
      <c r="X259" s="6"/>
      <c r="Y259" s="6"/>
      <c r="Z259" s="6"/>
      <c r="AA259" s="6"/>
    </row>
    <row r="260" spans="22:27" ht="12.75" x14ac:dyDescent="0.2">
      <c r="V260" s="6"/>
      <c r="W260" s="6"/>
      <c r="X260" s="6"/>
      <c r="Y260" s="6"/>
      <c r="Z260" s="6"/>
      <c r="AA260" s="6"/>
    </row>
    <row r="261" spans="22:27" ht="12.75" x14ac:dyDescent="0.2">
      <c r="V261" s="6"/>
      <c r="W261" s="6"/>
      <c r="X261" s="6"/>
      <c r="Y261" s="6"/>
      <c r="Z261" s="6"/>
      <c r="AA261" s="6"/>
    </row>
    <row r="262" spans="22:27" ht="12.75" x14ac:dyDescent="0.2">
      <c r="V262" s="6"/>
      <c r="W262" s="6"/>
      <c r="X262" s="6"/>
      <c r="Y262" s="6"/>
      <c r="Z262" s="6"/>
      <c r="AA262" s="6"/>
    </row>
    <row r="263" spans="22:27" ht="12.75" x14ac:dyDescent="0.2">
      <c r="V263" s="6"/>
      <c r="W263" s="6"/>
      <c r="X263" s="6"/>
      <c r="Y263" s="6"/>
      <c r="Z263" s="6"/>
      <c r="AA263" s="6"/>
    </row>
    <row r="264" spans="22:27" ht="12.75" x14ac:dyDescent="0.2">
      <c r="V264" s="6"/>
      <c r="W264" s="6"/>
      <c r="X264" s="6"/>
      <c r="Y264" s="6"/>
      <c r="Z264" s="6"/>
      <c r="AA264" s="6"/>
    </row>
    <row r="265" spans="22:27" ht="12.75" x14ac:dyDescent="0.2">
      <c r="V265" s="6"/>
      <c r="W265" s="6"/>
      <c r="X265" s="6"/>
      <c r="Y265" s="6"/>
      <c r="Z265" s="6"/>
      <c r="AA265" s="6"/>
    </row>
    <row r="266" spans="22:27" ht="12.75" x14ac:dyDescent="0.2">
      <c r="V266" s="6"/>
      <c r="W266" s="6"/>
      <c r="X266" s="6"/>
      <c r="Y266" s="6"/>
      <c r="Z266" s="6"/>
      <c r="AA266" s="6"/>
    </row>
    <row r="267" spans="22:27" ht="12.75" x14ac:dyDescent="0.2">
      <c r="V267" s="6"/>
      <c r="W267" s="6"/>
      <c r="X267" s="6"/>
      <c r="Y267" s="6"/>
      <c r="Z267" s="6"/>
      <c r="AA267" s="6"/>
    </row>
    <row r="268" spans="22:27" ht="12.75" x14ac:dyDescent="0.2">
      <c r="V268" s="6"/>
      <c r="W268" s="6"/>
      <c r="X268" s="6"/>
      <c r="Y268" s="6"/>
      <c r="Z268" s="6"/>
      <c r="AA268" s="6"/>
    </row>
    <row r="269" spans="22:27" ht="12.75" x14ac:dyDescent="0.2">
      <c r="V269" s="6"/>
      <c r="W269" s="6"/>
      <c r="X269" s="6"/>
      <c r="Y269" s="6"/>
      <c r="Z269" s="6"/>
      <c r="AA269" s="6"/>
    </row>
    <row r="270" spans="22:27" ht="12.75" x14ac:dyDescent="0.2">
      <c r="V270" s="6"/>
      <c r="W270" s="6"/>
      <c r="X270" s="6"/>
      <c r="Y270" s="6"/>
      <c r="Z270" s="6"/>
      <c r="AA270" s="6"/>
    </row>
    <row r="271" spans="22:27" ht="12.75" x14ac:dyDescent="0.2">
      <c r="V271" s="6"/>
      <c r="W271" s="6"/>
      <c r="X271" s="6"/>
      <c r="Y271" s="6"/>
      <c r="Z271" s="6"/>
      <c r="AA271" s="6"/>
    </row>
    <row r="272" spans="22:27" ht="12.75" x14ac:dyDescent="0.2">
      <c r="V272" s="6"/>
      <c r="W272" s="6"/>
      <c r="X272" s="6"/>
      <c r="Y272" s="6"/>
      <c r="Z272" s="6"/>
      <c r="AA272" s="6"/>
    </row>
    <row r="273" spans="22:27" ht="12.75" x14ac:dyDescent="0.2">
      <c r="V273" s="6"/>
      <c r="W273" s="6"/>
      <c r="X273" s="6"/>
      <c r="Y273" s="6"/>
      <c r="Z273" s="6"/>
      <c r="AA273" s="6"/>
    </row>
    <row r="274" spans="22:27" ht="12.75" x14ac:dyDescent="0.2">
      <c r="V274" s="6"/>
      <c r="W274" s="6"/>
      <c r="X274" s="6"/>
      <c r="Y274" s="6"/>
      <c r="Z274" s="6"/>
      <c r="AA274" s="6"/>
    </row>
    <row r="275" spans="22:27" ht="12.75" x14ac:dyDescent="0.2">
      <c r="V275" s="6"/>
      <c r="W275" s="6"/>
      <c r="X275" s="6"/>
      <c r="Y275" s="6"/>
      <c r="Z275" s="6"/>
      <c r="AA275" s="6"/>
    </row>
    <row r="276" spans="22:27" ht="12.75" x14ac:dyDescent="0.2">
      <c r="V276" s="6"/>
      <c r="W276" s="6"/>
      <c r="X276" s="6"/>
      <c r="Y276" s="6"/>
      <c r="Z276" s="6"/>
      <c r="AA276" s="6"/>
    </row>
    <row r="277" spans="22:27" ht="12.75" x14ac:dyDescent="0.2">
      <c r="V277" s="6"/>
      <c r="W277" s="6"/>
      <c r="X277" s="6"/>
      <c r="Y277" s="6"/>
      <c r="Z277" s="6"/>
      <c r="AA277" s="6"/>
    </row>
    <row r="278" spans="22:27" ht="12.75" x14ac:dyDescent="0.2">
      <c r="V278" s="6"/>
      <c r="W278" s="6"/>
      <c r="X278" s="6"/>
      <c r="Y278" s="6"/>
      <c r="Z278" s="6"/>
      <c r="AA278" s="6"/>
    </row>
    <row r="279" spans="22:27" ht="12.75" x14ac:dyDescent="0.2">
      <c r="V279" s="6"/>
      <c r="W279" s="6"/>
      <c r="X279" s="6"/>
      <c r="Y279" s="6"/>
      <c r="Z279" s="6"/>
      <c r="AA279" s="6"/>
    </row>
    <row r="280" spans="22:27" ht="12.75" x14ac:dyDescent="0.2">
      <c r="V280" s="6"/>
      <c r="W280" s="6"/>
      <c r="X280" s="6"/>
      <c r="Y280" s="6"/>
      <c r="Z280" s="6"/>
      <c r="AA280" s="6"/>
    </row>
    <row r="281" spans="22:27" ht="12.75" x14ac:dyDescent="0.2">
      <c r="V281" s="6"/>
      <c r="W281" s="6"/>
      <c r="X281" s="6"/>
      <c r="Y281" s="6"/>
      <c r="Z281" s="6"/>
      <c r="AA281" s="6"/>
    </row>
    <row r="282" spans="22:27" ht="12.75" x14ac:dyDescent="0.2">
      <c r="V282" s="6"/>
      <c r="W282" s="6"/>
      <c r="X282" s="6"/>
      <c r="Y282" s="6"/>
      <c r="Z282" s="6"/>
      <c r="AA282" s="6"/>
    </row>
    <row r="283" spans="22:27" ht="12.75" x14ac:dyDescent="0.2">
      <c r="V283" s="6"/>
      <c r="W283" s="6"/>
      <c r="X283" s="6"/>
      <c r="Y283" s="6"/>
      <c r="Z283" s="6"/>
      <c r="AA283" s="6"/>
    </row>
    <row r="284" spans="22:27" ht="12.75" x14ac:dyDescent="0.2">
      <c r="V284" s="6"/>
      <c r="W284" s="6"/>
      <c r="X284" s="6"/>
      <c r="Y284" s="6"/>
      <c r="Z284" s="6"/>
      <c r="AA284" s="6"/>
    </row>
    <row r="285" spans="22:27" ht="12.75" x14ac:dyDescent="0.2">
      <c r="V285" s="6"/>
      <c r="W285" s="6"/>
      <c r="X285" s="6"/>
      <c r="Y285" s="6"/>
      <c r="Z285" s="6"/>
      <c r="AA285" s="6"/>
    </row>
    <row r="286" spans="22:27" ht="12.75" x14ac:dyDescent="0.2">
      <c r="V286" s="6"/>
      <c r="W286" s="6"/>
      <c r="X286" s="6"/>
      <c r="Y286" s="6"/>
      <c r="Z286" s="6"/>
      <c r="AA286" s="6"/>
    </row>
    <row r="287" spans="22:27" ht="12.75" x14ac:dyDescent="0.2">
      <c r="V287" s="6"/>
      <c r="W287" s="6"/>
      <c r="X287" s="6"/>
      <c r="Y287" s="6"/>
      <c r="Z287" s="6"/>
      <c r="AA287" s="6"/>
    </row>
    <row r="288" spans="22:27" ht="12.75" x14ac:dyDescent="0.2">
      <c r="V288" s="6"/>
      <c r="W288" s="6"/>
      <c r="X288" s="6"/>
      <c r="Y288" s="6"/>
      <c r="Z288" s="6"/>
      <c r="AA288" s="6"/>
    </row>
    <row r="289" spans="22:27" ht="12.75" x14ac:dyDescent="0.2">
      <c r="V289" s="6"/>
      <c r="W289" s="6"/>
      <c r="X289" s="6"/>
      <c r="Y289" s="6"/>
      <c r="Z289" s="6"/>
      <c r="AA289" s="6"/>
    </row>
    <row r="290" spans="22:27" ht="12.75" x14ac:dyDescent="0.2">
      <c r="V290" s="6"/>
      <c r="W290" s="6"/>
      <c r="X290" s="6"/>
      <c r="Y290" s="6"/>
      <c r="Z290" s="6"/>
      <c r="AA290" s="6"/>
    </row>
    <row r="291" spans="22:27" ht="12.75" x14ac:dyDescent="0.2">
      <c r="V291" s="6"/>
      <c r="W291" s="6"/>
      <c r="X291" s="6"/>
      <c r="Y291" s="6"/>
      <c r="Z291" s="6"/>
      <c r="AA291" s="6"/>
    </row>
    <row r="292" spans="22:27" ht="12.75" x14ac:dyDescent="0.2">
      <c r="V292" s="6"/>
      <c r="W292" s="6"/>
      <c r="X292" s="6"/>
      <c r="Y292" s="6"/>
      <c r="Z292" s="6"/>
      <c r="AA292" s="6"/>
    </row>
    <row r="293" spans="22:27" ht="12.75" x14ac:dyDescent="0.2">
      <c r="V293" s="6"/>
      <c r="W293" s="6"/>
      <c r="X293" s="6"/>
      <c r="Y293" s="6"/>
      <c r="Z293" s="6"/>
      <c r="AA293" s="6"/>
    </row>
    <row r="294" spans="22:27" ht="12.75" x14ac:dyDescent="0.2">
      <c r="V294" s="6"/>
      <c r="W294" s="6"/>
      <c r="X294" s="6"/>
      <c r="Y294" s="6"/>
      <c r="Z294" s="6"/>
      <c r="AA294" s="6"/>
    </row>
    <row r="295" spans="22:27" ht="12.75" x14ac:dyDescent="0.2">
      <c r="V295" s="6"/>
      <c r="W295" s="6"/>
      <c r="X295" s="6"/>
      <c r="Y295" s="6"/>
      <c r="Z295" s="6"/>
      <c r="AA295" s="6"/>
    </row>
    <row r="296" spans="22:27" ht="12.75" x14ac:dyDescent="0.2">
      <c r="V296" s="6"/>
      <c r="W296" s="6"/>
      <c r="X296" s="6"/>
      <c r="Y296" s="6"/>
      <c r="Z296" s="6"/>
      <c r="AA296" s="6"/>
    </row>
    <row r="297" spans="22:27" ht="12.75" x14ac:dyDescent="0.2">
      <c r="V297" s="6"/>
      <c r="W297" s="6"/>
      <c r="X297" s="6"/>
      <c r="Y297" s="6"/>
      <c r="Z297" s="6"/>
      <c r="AA297" s="6"/>
    </row>
    <row r="298" spans="22:27" ht="12.75" x14ac:dyDescent="0.2">
      <c r="V298" s="6"/>
      <c r="W298" s="6"/>
      <c r="X298" s="6"/>
      <c r="Y298" s="6"/>
      <c r="Z298" s="6"/>
      <c r="AA298" s="6"/>
    </row>
    <row r="299" spans="22:27" ht="12.75" x14ac:dyDescent="0.2">
      <c r="V299" s="6"/>
      <c r="W299" s="6"/>
      <c r="X299" s="6"/>
      <c r="Y299" s="6"/>
      <c r="Z299" s="6"/>
      <c r="AA299" s="6"/>
    </row>
    <row r="300" spans="22:27" ht="12.75" x14ac:dyDescent="0.2">
      <c r="V300" s="6"/>
      <c r="W300" s="6"/>
      <c r="X300" s="6"/>
      <c r="Y300" s="6"/>
      <c r="Z300" s="6"/>
      <c r="AA300" s="6"/>
    </row>
    <row r="301" spans="22:27" ht="12.75" x14ac:dyDescent="0.2">
      <c r="V301" s="6"/>
      <c r="W301" s="6"/>
      <c r="X301" s="6"/>
      <c r="Y301" s="6"/>
      <c r="Z301" s="6"/>
      <c r="AA301" s="6"/>
    </row>
    <row r="302" spans="22:27" ht="12.75" x14ac:dyDescent="0.2">
      <c r="V302" s="6"/>
      <c r="W302" s="6"/>
      <c r="X302" s="6"/>
      <c r="Y302" s="6"/>
      <c r="Z302" s="6"/>
      <c r="AA302" s="6"/>
    </row>
    <row r="303" spans="22:27" ht="12.75" x14ac:dyDescent="0.2">
      <c r="V303" s="6"/>
      <c r="W303" s="6"/>
      <c r="X303" s="6"/>
      <c r="Y303" s="6"/>
      <c r="Z303" s="6"/>
      <c r="AA303" s="6"/>
    </row>
    <row r="304" spans="22:27" ht="12.75" x14ac:dyDescent="0.2">
      <c r="V304" s="6"/>
      <c r="W304" s="6"/>
      <c r="X304" s="6"/>
      <c r="Y304" s="6"/>
      <c r="Z304" s="6"/>
      <c r="AA304" s="6"/>
    </row>
    <row r="305" spans="22:27" ht="12.75" x14ac:dyDescent="0.2">
      <c r="V305" s="6"/>
      <c r="W305" s="6"/>
      <c r="X305" s="6"/>
      <c r="Y305" s="6"/>
      <c r="Z305" s="6"/>
      <c r="AA305" s="6"/>
    </row>
    <row r="306" spans="22:27" ht="12.75" x14ac:dyDescent="0.2">
      <c r="V306" s="6"/>
      <c r="W306" s="6"/>
      <c r="X306" s="6"/>
      <c r="Y306" s="6"/>
      <c r="Z306" s="6"/>
      <c r="AA306" s="6"/>
    </row>
    <row r="307" spans="22:27" ht="12.75" x14ac:dyDescent="0.2">
      <c r="V307" s="6"/>
      <c r="W307" s="6"/>
      <c r="X307" s="6"/>
      <c r="Y307" s="6"/>
      <c r="Z307" s="6"/>
      <c r="AA307" s="6"/>
    </row>
    <row r="308" spans="22:27" ht="12.75" x14ac:dyDescent="0.2">
      <c r="V308" s="6"/>
      <c r="W308" s="6"/>
      <c r="X308" s="6"/>
      <c r="Y308" s="6"/>
      <c r="Z308" s="6"/>
      <c r="AA308" s="6"/>
    </row>
    <row r="309" spans="22:27" ht="12.75" x14ac:dyDescent="0.2">
      <c r="V309" s="6"/>
      <c r="W309" s="6"/>
      <c r="X309" s="6"/>
      <c r="Y309" s="6"/>
      <c r="Z309" s="6"/>
      <c r="AA309" s="6"/>
    </row>
    <row r="310" spans="22:27" ht="12.75" x14ac:dyDescent="0.2">
      <c r="V310" s="6"/>
      <c r="W310" s="6"/>
      <c r="X310" s="6"/>
      <c r="Y310" s="6"/>
      <c r="Z310" s="6"/>
      <c r="AA310" s="6"/>
    </row>
    <row r="311" spans="22:27" ht="12.75" x14ac:dyDescent="0.2">
      <c r="V311" s="6"/>
      <c r="W311" s="6"/>
      <c r="X311" s="6"/>
      <c r="Y311" s="6"/>
      <c r="Z311" s="6"/>
      <c r="AA311" s="6"/>
    </row>
    <row r="312" spans="22:27" ht="12.75" x14ac:dyDescent="0.2">
      <c r="V312" s="6"/>
      <c r="W312" s="6"/>
      <c r="X312" s="6"/>
      <c r="Y312" s="6"/>
      <c r="Z312" s="6"/>
      <c r="AA312" s="6"/>
    </row>
    <row r="313" spans="22:27" ht="12.75" x14ac:dyDescent="0.2">
      <c r="V313" s="6"/>
      <c r="W313" s="6"/>
      <c r="X313" s="6"/>
      <c r="Y313" s="6"/>
      <c r="Z313" s="6"/>
      <c r="AA313" s="6"/>
    </row>
    <row r="314" spans="22:27" ht="12.75" x14ac:dyDescent="0.2">
      <c r="V314" s="6"/>
      <c r="W314" s="6"/>
      <c r="X314" s="6"/>
      <c r="Y314" s="6"/>
      <c r="Z314" s="6"/>
      <c r="AA314" s="6"/>
    </row>
    <row r="315" spans="22:27" ht="12.75" x14ac:dyDescent="0.2">
      <c r="V315" s="6"/>
      <c r="W315" s="6"/>
      <c r="X315" s="6"/>
      <c r="Y315" s="6"/>
      <c r="Z315" s="6"/>
      <c r="AA315" s="6"/>
    </row>
    <row r="316" spans="22:27" ht="12.75" x14ac:dyDescent="0.2">
      <c r="V316" s="6"/>
      <c r="W316" s="6"/>
      <c r="X316" s="6"/>
      <c r="Y316" s="6"/>
      <c r="Z316" s="6"/>
      <c r="AA316" s="6"/>
    </row>
    <row r="317" spans="22:27" ht="12.75" x14ac:dyDescent="0.2">
      <c r="V317" s="6"/>
      <c r="W317" s="6"/>
      <c r="X317" s="6"/>
      <c r="Y317" s="6"/>
      <c r="Z317" s="6"/>
      <c r="AA317" s="6"/>
    </row>
    <row r="318" spans="22:27" ht="12.75" x14ac:dyDescent="0.2">
      <c r="V318" s="6"/>
      <c r="W318" s="6"/>
      <c r="X318" s="6"/>
      <c r="Y318" s="6"/>
      <c r="Z318" s="6"/>
      <c r="AA318" s="6"/>
    </row>
    <row r="319" spans="22:27" ht="12.75" x14ac:dyDescent="0.2">
      <c r="V319" s="6"/>
      <c r="W319" s="6"/>
      <c r="X319" s="6"/>
      <c r="Y319" s="6"/>
      <c r="Z319" s="6"/>
      <c r="AA319" s="6"/>
    </row>
    <row r="320" spans="22:27" ht="12.75" x14ac:dyDescent="0.2">
      <c r="V320" s="6"/>
      <c r="W320" s="6"/>
      <c r="X320" s="6"/>
      <c r="Y320" s="6"/>
      <c r="Z320" s="6"/>
      <c r="AA320" s="6"/>
    </row>
    <row r="321" spans="22:27" ht="12.75" x14ac:dyDescent="0.2">
      <c r="V321" s="6"/>
      <c r="W321" s="6"/>
      <c r="X321" s="6"/>
      <c r="Y321" s="6"/>
      <c r="Z321" s="6"/>
      <c r="AA321" s="6"/>
    </row>
    <row r="322" spans="22:27" ht="12.75" x14ac:dyDescent="0.2">
      <c r="V322" s="6"/>
      <c r="W322" s="6"/>
      <c r="X322" s="6"/>
      <c r="Y322" s="6"/>
      <c r="Z322" s="6"/>
      <c r="AA322" s="6"/>
    </row>
    <row r="323" spans="22:27" ht="12.75" x14ac:dyDescent="0.2">
      <c r="V323" s="6"/>
      <c r="W323" s="6"/>
      <c r="X323" s="6"/>
      <c r="Y323" s="6"/>
      <c r="Z323" s="6"/>
      <c r="AA323" s="6"/>
    </row>
    <row r="324" spans="22:27" ht="12.75" x14ac:dyDescent="0.2">
      <c r="V324" s="6"/>
      <c r="W324" s="6"/>
      <c r="X324" s="6"/>
      <c r="Y324" s="6"/>
      <c r="Z324" s="6"/>
      <c r="AA324" s="6"/>
    </row>
    <row r="325" spans="22:27" ht="12.75" x14ac:dyDescent="0.2">
      <c r="V325" s="6"/>
      <c r="W325" s="6"/>
      <c r="X325" s="6"/>
      <c r="Y325" s="6"/>
      <c r="Z325" s="6"/>
      <c r="AA325" s="6"/>
    </row>
    <row r="326" spans="22:27" ht="12.75" x14ac:dyDescent="0.2">
      <c r="V326" s="6"/>
      <c r="W326" s="6"/>
      <c r="X326" s="6"/>
      <c r="Y326" s="6"/>
      <c r="Z326" s="6"/>
      <c r="AA326" s="6"/>
    </row>
    <row r="327" spans="22:27" ht="12.75" x14ac:dyDescent="0.2">
      <c r="V327" s="6"/>
      <c r="W327" s="6"/>
      <c r="X327" s="6"/>
      <c r="Y327" s="6"/>
      <c r="Z327" s="6"/>
      <c r="AA327" s="6"/>
    </row>
    <row r="328" spans="22:27" ht="12.75" x14ac:dyDescent="0.2">
      <c r="V328" s="6"/>
      <c r="W328" s="6"/>
      <c r="X328" s="6"/>
      <c r="Y328" s="6"/>
      <c r="Z328" s="6"/>
      <c r="AA328" s="6"/>
    </row>
    <row r="329" spans="22:27" ht="12.75" x14ac:dyDescent="0.2">
      <c r="V329" s="6"/>
      <c r="W329" s="6"/>
      <c r="X329" s="6"/>
      <c r="Y329" s="6"/>
      <c r="Z329" s="6"/>
      <c r="AA329" s="6"/>
    </row>
    <row r="330" spans="22:27" ht="12.75" x14ac:dyDescent="0.2">
      <c r="V330" s="6"/>
      <c r="W330" s="6"/>
      <c r="X330" s="6"/>
      <c r="Y330" s="6"/>
      <c r="Z330" s="6"/>
      <c r="AA330" s="6"/>
    </row>
    <row r="331" spans="22:27" ht="12.75" x14ac:dyDescent="0.2">
      <c r="V331" s="6"/>
      <c r="W331" s="6"/>
      <c r="X331" s="6"/>
      <c r="Y331" s="6"/>
      <c r="Z331" s="6"/>
      <c r="AA331" s="6"/>
    </row>
    <row r="332" spans="22:27" ht="12.75" x14ac:dyDescent="0.2">
      <c r="V332" s="6"/>
      <c r="W332" s="6"/>
      <c r="X332" s="6"/>
      <c r="Y332" s="6"/>
      <c r="Z332" s="6"/>
      <c r="AA332" s="6"/>
    </row>
    <row r="333" spans="22:27" ht="12.75" x14ac:dyDescent="0.2">
      <c r="V333" s="6"/>
      <c r="W333" s="6"/>
      <c r="X333" s="6"/>
      <c r="Y333" s="6"/>
      <c r="Z333" s="6"/>
      <c r="AA333" s="6"/>
    </row>
    <row r="334" spans="22:27" ht="12.75" x14ac:dyDescent="0.2">
      <c r="V334" s="6"/>
      <c r="W334" s="6"/>
      <c r="X334" s="6"/>
      <c r="Y334" s="6"/>
      <c r="Z334" s="6"/>
      <c r="AA334" s="6"/>
    </row>
    <row r="335" spans="22:27" ht="12.75" x14ac:dyDescent="0.2">
      <c r="V335" s="6"/>
      <c r="W335" s="6"/>
      <c r="X335" s="6"/>
      <c r="Y335" s="6"/>
      <c r="Z335" s="6"/>
      <c r="AA335" s="6"/>
    </row>
    <row r="336" spans="22:27" ht="12.75" x14ac:dyDescent="0.2">
      <c r="V336" s="6"/>
      <c r="W336" s="6"/>
      <c r="X336" s="6"/>
      <c r="Y336" s="6"/>
      <c r="Z336" s="6"/>
      <c r="AA336" s="6"/>
    </row>
    <row r="337" spans="22:27" ht="12.75" x14ac:dyDescent="0.2">
      <c r="V337" s="6"/>
      <c r="W337" s="6"/>
      <c r="X337" s="6"/>
      <c r="Y337" s="6"/>
      <c r="Z337" s="6"/>
      <c r="AA337" s="6"/>
    </row>
    <row r="338" spans="22:27" ht="12.75" x14ac:dyDescent="0.2">
      <c r="V338" s="6"/>
      <c r="W338" s="6"/>
      <c r="X338" s="6"/>
      <c r="Y338" s="6"/>
      <c r="Z338" s="6"/>
      <c r="AA338" s="6"/>
    </row>
    <row r="339" spans="22:27" ht="12.75" x14ac:dyDescent="0.2">
      <c r="V339" s="6"/>
      <c r="W339" s="6"/>
      <c r="X339" s="6"/>
      <c r="Y339" s="6"/>
      <c r="Z339" s="6"/>
      <c r="AA339" s="6"/>
    </row>
    <row r="340" spans="22:27" ht="12.75" x14ac:dyDescent="0.2">
      <c r="V340" s="6"/>
      <c r="W340" s="6"/>
      <c r="X340" s="6"/>
      <c r="Y340" s="6"/>
      <c r="Z340" s="6"/>
      <c r="AA340" s="6"/>
    </row>
    <row r="341" spans="22:27" ht="12.75" x14ac:dyDescent="0.2">
      <c r="V341" s="6"/>
      <c r="W341" s="6"/>
      <c r="X341" s="6"/>
      <c r="Y341" s="6"/>
      <c r="Z341" s="6"/>
      <c r="AA341" s="6"/>
    </row>
    <row r="342" spans="22:27" ht="12.75" x14ac:dyDescent="0.2">
      <c r="V342" s="6"/>
      <c r="W342" s="6"/>
      <c r="X342" s="6"/>
      <c r="Y342" s="6"/>
      <c r="Z342" s="6"/>
      <c r="AA342" s="6"/>
    </row>
    <row r="343" spans="22:27" ht="12.75" x14ac:dyDescent="0.2">
      <c r="V343" s="6"/>
      <c r="W343" s="6"/>
      <c r="X343" s="6"/>
      <c r="Y343" s="6"/>
      <c r="Z343" s="6"/>
      <c r="AA343" s="6"/>
    </row>
    <row r="344" spans="22:27" ht="12.75" x14ac:dyDescent="0.2">
      <c r="V344" s="6"/>
      <c r="W344" s="6"/>
      <c r="X344" s="6"/>
      <c r="Y344" s="6"/>
      <c r="Z344" s="6"/>
      <c r="AA344" s="6"/>
    </row>
    <row r="345" spans="22:27" ht="12.75" x14ac:dyDescent="0.2">
      <c r="V345" s="6"/>
      <c r="W345" s="6"/>
      <c r="X345" s="6"/>
      <c r="Y345" s="6"/>
      <c r="Z345" s="6"/>
      <c r="AA345" s="6"/>
    </row>
    <row r="346" spans="22:27" ht="12.75" x14ac:dyDescent="0.2">
      <c r="V346" s="6"/>
      <c r="W346" s="6"/>
      <c r="X346" s="6"/>
      <c r="Y346" s="6"/>
      <c r="Z346" s="6"/>
      <c r="AA346" s="6"/>
    </row>
    <row r="347" spans="22:27" ht="12.75" x14ac:dyDescent="0.2">
      <c r="V347" s="6"/>
      <c r="W347" s="6"/>
      <c r="X347" s="6"/>
      <c r="Y347" s="6"/>
      <c r="Z347" s="6"/>
      <c r="AA347" s="6"/>
    </row>
    <row r="348" spans="22:27" ht="12.75" x14ac:dyDescent="0.2">
      <c r="V348" s="6"/>
      <c r="W348" s="6"/>
      <c r="X348" s="6"/>
      <c r="Y348" s="6"/>
      <c r="Z348" s="6"/>
      <c r="AA348" s="6"/>
    </row>
    <row r="349" spans="22:27" ht="12.75" x14ac:dyDescent="0.2">
      <c r="V349" s="6"/>
      <c r="W349" s="6"/>
      <c r="X349" s="6"/>
      <c r="Y349" s="6"/>
      <c r="Z349" s="6"/>
      <c r="AA349" s="6"/>
    </row>
    <row r="350" spans="22:27" ht="12.75" x14ac:dyDescent="0.2">
      <c r="V350" s="6"/>
      <c r="W350" s="6"/>
      <c r="X350" s="6"/>
      <c r="Y350" s="6"/>
      <c r="Z350" s="6"/>
      <c r="AA350" s="6"/>
    </row>
    <row r="351" spans="22:27" ht="12.75" x14ac:dyDescent="0.2">
      <c r="V351" s="6"/>
      <c r="W351" s="6"/>
      <c r="X351" s="6"/>
      <c r="Y351" s="6"/>
      <c r="Z351" s="6"/>
      <c r="AA351" s="6"/>
    </row>
    <row r="352" spans="22:27" ht="12.75" x14ac:dyDescent="0.2">
      <c r="V352" s="6"/>
      <c r="W352" s="6"/>
      <c r="X352" s="6"/>
      <c r="Y352" s="6"/>
      <c r="Z352" s="6"/>
      <c r="AA352" s="6"/>
    </row>
    <row r="353" spans="22:27" ht="12.75" x14ac:dyDescent="0.2">
      <c r="V353" s="6"/>
      <c r="W353" s="6"/>
      <c r="X353" s="6"/>
      <c r="Y353" s="6"/>
      <c r="Z353" s="6"/>
      <c r="AA353" s="6"/>
    </row>
    <row r="354" spans="22:27" ht="12.75" x14ac:dyDescent="0.2">
      <c r="V354" s="6"/>
      <c r="W354" s="6"/>
      <c r="X354" s="6"/>
      <c r="Y354" s="6"/>
      <c r="Z354" s="6"/>
      <c r="AA354" s="6"/>
    </row>
    <row r="355" spans="22:27" ht="12.75" x14ac:dyDescent="0.2">
      <c r="V355" s="6"/>
      <c r="W355" s="6"/>
      <c r="X355" s="6"/>
      <c r="Y355" s="6"/>
      <c r="Z355" s="6"/>
      <c r="AA355" s="6"/>
    </row>
    <row r="356" spans="22:27" ht="12.75" x14ac:dyDescent="0.2">
      <c r="V356" s="6"/>
      <c r="W356" s="6"/>
      <c r="X356" s="6"/>
      <c r="Y356" s="6"/>
      <c r="Z356" s="6"/>
      <c r="AA356" s="6"/>
    </row>
    <row r="357" spans="22:27" ht="12.75" x14ac:dyDescent="0.2">
      <c r="V357" s="6"/>
      <c r="W357" s="6"/>
      <c r="X357" s="6"/>
      <c r="Y357" s="6"/>
      <c r="Z357" s="6"/>
      <c r="AA357" s="6"/>
    </row>
    <row r="358" spans="22:27" ht="12.75" x14ac:dyDescent="0.2">
      <c r="V358" s="6"/>
      <c r="W358" s="6"/>
      <c r="X358" s="6"/>
      <c r="Y358" s="6"/>
      <c r="Z358" s="6"/>
      <c r="AA358" s="6"/>
    </row>
    <row r="359" spans="22:27" ht="12.75" x14ac:dyDescent="0.2">
      <c r="V359" s="6"/>
      <c r="W359" s="6"/>
      <c r="X359" s="6"/>
      <c r="Y359" s="6"/>
      <c r="Z359" s="6"/>
      <c r="AA359" s="6"/>
    </row>
    <row r="360" spans="22:27" ht="12.75" x14ac:dyDescent="0.2">
      <c r="V360" s="6"/>
      <c r="W360" s="6"/>
      <c r="X360" s="6"/>
      <c r="Y360" s="6"/>
      <c r="Z360" s="6"/>
      <c r="AA360" s="6"/>
    </row>
    <row r="361" spans="22:27" ht="12.75" x14ac:dyDescent="0.2">
      <c r="V361" s="6"/>
      <c r="W361" s="6"/>
      <c r="X361" s="6"/>
      <c r="Y361" s="6"/>
      <c r="Z361" s="6"/>
      <c r="AA361" s="6"/>
    </row>
    <row r="362" spans="22:27" ht="12.75" x14ac:dyDescent="0.2">
      <c r="V362" s="6"/>
      <c r="W362" s="6"/>
      <c r="X362" s="6"/>
      <c r="Y362" s="6"/>
      <c r="Z362" s="6"/>
      <c r="AA362" s="6"/>
    </row>
    <row r="363" spans="22:27" ht="12.75" x14ac:dyDescent="0.2">
      <c r="V363" s="6"/>
      <c r="W363" s="6"/>
      <c r="X363" s="6"/>
      <c r="Y363" s="6"/>
      <c r="Z363" s="6"/>
      <c r="AA363" s="6"/>
    </row>
    <row r="364" spans="22:27" ht="12.75" x14ac:dyDescent="0.2">
      <c r="V364" s="6"/>
      <c r="W364" s="6"/>
      <c r="X364" s="6"/>
      <c r="Y364" s="6"/>
      <c r="Z364" s="6"/>
      <c r="AA364" s="6"/>
    </row>
    <row r="365" spans="22:27" ht="12.75" x14ac:dyDescent="0.2">
      <c r="V365" s="6"/>
      <c r="W365" s="6"/>
      <c r="X365" s="6"/>
      <c r="Y365" s="6"/>
      <c r="Z365" s="6"/>
      <c r="AA365" s="6"/>
    </row>
    <row r="366" spans="22:27" ht="12.75" x14ac:dyDescent="0.2">
      <c r="V366" s="6"/>
      <c r="W366" s="6"/>
      <c r="X366" s="6"/>
      <c r="Y366" s="6"/>
      <c r="Z366" s="6"/>
      <c r="AA366" s="6"/>
    </row>
    <row r="367" spans="22:27" ht="12.75" x14ac:dyDescent="0.2">
      <c r="V367" s="6"/>
      <c r="W367" s="6"/>
      <c r="X367" s="6"/>
      <c r="Y367" s="6"/>
      <c r="Z367" s="6"/>
      <c r="AA367" s="6"/>
    </row>
    <row r="368" spans="22:27" ht="12.75" x14ac:dyDescent="0.2">
      <c r="V368" s="6"/>
      <c r="W368" s="6"/>
      <c r="X368" s="6"/>
      <c r="Y368" s="6"/>
      <c r="Z368" s="6"/>
      <c r="AA368" s="6"/>
    </row>
    <row r="369" spans="22:27" ht="12.75" x14ac:dyDescent="0.2">
      <c r="V369" s="6"/>
      <c r="W369" s="6"/>
      <c r="X369" s="6"/>
      <c r="Y369" s="6"/>
      <c r="Z369" s="6"/>
      <c r="AA369" s="6"/>
    </row>
    <row r="370" spans="22:27" ht="12.75" x14ac:dyDescent="0.2">
      <c r="V370" s="6"/>
      <c r="W370" s="6"/>
      <c r="X370" s="6"/>
      <c r="Y370" s="6"/>
      <c r="Z370" s="6"/>
      <c r="AA370" s="6"/>
    </row>
    <row r="371" spans="22:27" ht="12.75" x14ac:dyDescent="0.2">
      <c r="V371" s="6"/>
      <c r="W371" s="6"/>
      <c r="X371" s="6"/>
      <c r="Y371" s="6"/>
      <c r="Z371" s="6"/>
      <c r="AA371" s="6"/>
    </row>
    <row r="372" spans="22:27" ht="12.75" x14ac:dyDescent="0.2">
      <c r="V372" s="6"/>
      <c r="W372" s="6"/>
      <c r="X372" s="6"/>
      <c r="Y372" s="6"/>
      <c r="Z372" s="6"/>
      <c r="AA372" s="6"/>
    </row>
    <row r="373" spans="22:27" ht="12.75" x14ac:dyDescent="0.2">
      <c r="V373" s="6"/>
      <c r="W373" s="6"/>
      <c r="X373" s="6"/>
      <c r="Y373" s="6"/>
      <c r="Z373" s="6"/>
      <c r="AA373" s="6"/>
    </row>
    <row r="374" spans="22:27" ht="12.75" x14ac:dyDescent="0.2">
      <c r="V374" s="6"/>
      <c r="W374" s="6"/>
      <c r="X374" s="6"/>
      <c r="Y374" s="6"/>
      <c r="Z374" s="6"/>
      <c r="AA374" s="6"/>
    </row>
    <row r="375" spans="22:27" ht="12.75" x14ac:dyDescent="0.2">
      <c r="V375" s="6"/>
      <c r="W375" s="6"/>
      <c r="X375" s="6"/>
      <c r="Y375" s="6"/>
      <c r="Z375" s="6"/>
      <c r="AA375" s="6"/>
    </row>
    <row r="376" spans="22:27" ht="12.75" x14ac:dyDescent="0.2">
      <c r="V376" s="6"/>
      <c r="W376" s="6"/>
      <c r="X376" s="6"/>
      <c r="Y376" s="6"/>
      <c r="Z376" s="6"/>
      <c r="AA376" s="6"/>
    </row>
    <row r="377" spans="22:27" ht="12.75" x14ac:dyDescent="0.2">
      <c r="V377" s="6"/>
      <c r="W377" s="6"/>
      <c r="X377" s="6"/>
      <c r="Y377" s="6"/>
      <c r="Z377" s="6"/>
      <c r="AA377" s="6"/>
    </row>
    <row r="378" spans="22:27" ht="12.75" x14ac:dyDescent="0.2">
      <c r="V378" s="6"/>
      <c r="W378" s="6"/>
      <c r="X378" s="6"/>
      <c r="Y378" s="6"/>
      <c r="Z378" s="6"/>
      <c r="AA378" s="6"/>
    </row>
    <row r="379" spans="22:27" ht="12.75" x14ac:dyDescent="0.2">
      <c r="V379" s="6"/>
      <c r="W379" s="6"/>
      <c r="X379" s="6"/>
      <c r="Y379" s="6"/>
      <c r="Z379" s="6"/>
      <c r="AA379" s="6"/>
    </row>
    <row r="380" spans="22:27" ht="12.75" x14ac:dyDescent="0.2">
      <c r="V380" s="6"/>
      <c r="W380" s="6"/>
      <c r="X380" s="6"/>
      <c r="Y380" s="6"/>
      <c r="Z380" s="6"/>
      <c r="AA380" s="6"/>
    </row>
    <row r="381" spans="22:27" ht="12.75" x14ac:dyDescent="0.2">
      <c r="V381" s="6"/>
      <c r="W381" s="6"/>
      <c r="X381" s="6"/>
      <c r="Y381" s="6"/>
      <c r="Z381" s="6"/>
      <c r="AA381" s="6"/>
    </row>
    <row r="382" spans="22:27" ht="12.75" x14ac:dyDescent="0.2">
      <c r="V382" s="6"/>
      <c r="W382" s="6"/>
      <c r="X382" s="6"/>
      <c r="Y382" s="6"/>
      <c r="Z382" s="6"/>
      <c r="AA382" s="6"/>
    </row>
    <row r="383" spans="22:27" ht="12.75" x14ac:dyDescent="0.2">
      <c r="V383" s="6"/>
      <c r="W383" s="6"/>
      <c r="X383" s="6"/>
      <c r="Y383" s="6"/>
      <c r="Z383" s="6"/>
      <c r="AA383" s="6"/>
    </row>
    <row r="384" spans="22:27" ht="12.75" x14ac:dyDescent="0.2">
      <c r="V384" s="6"/>
      <c r="W384" s="6"/>
      <c r="X384" s="6"/>
      <c r="Y384" s="6"/>
      <c r="Z384" s="6"/>
      <c r="AA384" s="6"/>
    </row>
    <row r="385" spans="22:27" ht="12.75" x14ac:dyDescent="0.2">
      <c r="V385" s="6"/>
      <c r="W385" s="6"/>
      <c r="X385" s="6"/>
      <c r="Y385" s="6"/>
      <c r="Z385" s="6"/>
      <c r="AA385" s="6"/>
    </row>
    <row r="386" spans="22:27" ht="12.75" x14ac:dyDescent="0.2">
      <c r="V386" s="6"/>
      <c r="W386" s="6"/>
      <c r="X386" s="6"/>
      <c r="Y386" s="6"/>
      <c r="Z386" s="6"/>
      <c r="AA386" s="6"/>
    </row>
    <row r="387" spans="22:27" ht="12.75" x14ac:dyDescent="0.2">
      <c r="V387" s="6"/>
      <c r="W387" s="6"/>
      <c r="X387" s="6"/>
      <c r="Y387" s="6"/>
      <c r="Z387" s="6"/>
      <c r="AA387" s="6"/>
    </row>
    <row r="388" spans="22:27" ht="12.75" x14ac:dyDescent="0.2">
      <c r="V388" s="6"/>
      <c r="W388" s="6"/>
      <c r="X388" s="6"/>
      <c r="Y388" s="6"/>
      <c r="Z388" s="6"/>
      <c r="AA388" s="6"/>
    </row>
    <row r="389" spans="22:27" ht="12.75" x14ac:dyDescent="0.2">
      <c r="V389" s="6"/>
      <c r="W389" s="6"/>
      <c r="X389" s="6"/>
      <c r="Y389" s="6"/>
      <c r="Z389" s="6"/>
      <c r="AA389" s="6"/>
    </row>
    <row r="390" spans="22:27" ht="12.75" x14ac:dyDescent="0.2">
      <c r="V390" s="6"/>
      <c r="W390" s="6"/>
      <c r="X390" s="6"/>
      <c r="Y390" s="6"/>
      <c r="Z390" s="6"/>
      <c r="AA390" s="6"/>
    </row>
    <row r="391" spans="22:27" ht="12.75" x14ac:dyDescent="0.2">
      <c r="V391" s="6"/>
      <c r="W391" s="6"/>
      <c r="X391" s="6"/>
      <c r="Y391" s="6"/>
      <c r="Z391" s="6"/>
      <c r="AA391" s="6"/>
    </row>
    <row r="392" spans="22:27" ht="12.75" x14ac:dyDescent="0.2">
      <c r="V392" s="6"/>
      <c r="W392" s="6"/>
      <c r="X392" s="6"/>
      <c r="Y392" s="6"/>
      <c r="Z392" s="6"/>
      <c r="AA392" s="6"/>
    </row>
    <row r="393" spans="22:27" ht="12.75" x14ac:dyDescent="0.2">
      <c r="V393" s="6"/>
      <c r="W393" s="6"/>
      <c r="X393" s="6"/>
      <c r="Y393" s="6"/>
      <c r="Z393" s="6"/>
      <c r="AA393" s="6"/>
    </row>
    <row r="394" spans="22:27" ht="12.75" x14ac:dyDescent="0.2">
      <c r="V394" s="6"/>
      <c r="W394" s="6"/>
      <c r="X394" s="6"/>
      <c r="Y394" s="6"/>
      <c r="Z394" s="6"/>
      <c r="AA394" s="6"/>
    </row>
    <row r="395" spans="22:27" ht="12.75" x14ac:dyDescent="0.2">
      <c r="V395" s="6"/>
      <c r="W395" s="6"/>
      <c r="X395" s="6"/>
      <c r="Y395" s="6"/>
      <c r="Z395" s="6"/>
      <c r="AA395" s="6"/>
    </row>
    <row r="396" spans="22:27" ht="12.75" x14ac:dyDescent="0.2">
      <c r="V396" s="6"/>
      <c r="W396" s="6"/>
      <c r="X396" s="6"/>
      <c r="Y396" s="6"/>
      <c r="Z396" s="6"/>
      <c r="AA396" s="6"/>
    </row>
    <row r="397" spans="22:27" ht="12.75" x14ac:dyDescent="0.2">
      <c r="V397" s="6"/>
      <c r="W397" s="6"/>
      <c r="X397" s="6"/>
      <c r="Y397" s="6"/>
      <c r="Z397" s="6"/>
      <c r="AA397" s="6"/>
    </row>
    <row r="398" spans="22:27" ht="12.75" x14ac:dyDescent="0.2">
      <c r="V398" s="6"/>
      <c r="W398" s="6"/>
      <c r="X398" s="6"/>
      <c r="Y398" s="6"/>
      <c r="Z398" s="6"/>
      <c r="AA398" s="6"/>
    </row>
    <row r="399" spans="22:27" ht="12.75" x14ac:dyDescent="0.2">
      <c r="V399" s="6"/>
      <c r="W399" s="6"/>
      <c r="X399" s="6"/>
      <c r="Y399" s="6"/>
      <c r="Z399" s="6"/>
      <c r="AA399" s="6"/>
    </row>
    <row r="400" spans="22:27" ht="12.75" x14ac:dyDescent="0.2">
      <c r="V400" s="6"/>
      <c r="W400" s="6"/>
      <c r="X400" s="6"/>
      <c r="Y400" s="6"/>
      <c r="Z400" s="6"/>
      <c r="AA400" s="6"/>
    </row>
    <row r="401" spans="22:27" ht="12.75" x14ac:dyDescent="0.2">
      <c r="V401" s="6"/>
      <c r="W401" s="6"/>
      <c r="X401" s="6"/>
      <c r="Y401" s="6"/>
      <c r="Z401" s="6"/>
      <c r="AA401" s="6"/>
    </row>
    <row r="402" spans="22:27" ht="12.75" x14ac:dyDescent="0.2">
      <c r="V402" s="6"/>
      <c r="W402" s="6"/>
      <c r="X402" s="6"/>
      <c r="Y402" s="6"/>
      <c r="Z402" s="6"/>
      <c r="AA402" s="6"/>
    </row>
    <row r="403" spans="22:27" ht="12.75" x14ac:dyDescent="0.2">
      <c r="V403" s="6"/>
      <c r="W403" s="6"/>
      <c r="X403" s="6"/>
      <c r="Y403" s="6"/>
      <c r="Z403" s="6"/>
      <c r="AA403" s="6"/>
    </row>
    <row r="404" spans="22:27" ht="12.75" x14ac:dyDescent="0.2">
      <c r="V404" s="6"/>
      <c r="W404" s="6"/>
      <c r="X404" s="6"/>
      <c r="Y404" s="6"/>
      <c r="Z404" s="6"/>
      <c r="AA404" s="6"/>
    </row>
    <row r="405" spans="22:27" ht="12.75" x14ac:dyDescent="0.2">
      <c r="V405" s="6"/>
      <c r="W405" s="6"/>
      <c r="X405" s="6"/>
      <c r="Y405" s="6"/>
      <c r="Z405" s="6"/>
      <c r="AA405" s="6"/>
    </row>
    <row r="406" spans="22:27" ht="12.75" x14ac:dyDescent="0.2">
      <c r="V406" s="6"/>
      <c r="W406" s="6"/>
      <c r="X406" s="6"/>
      <c r="Y406" s="6"/>
      <c r="Z406" s="6"/>
      <c r="AA406" s="6"/>
    </row>
    <row r="407" spans="22:27" ht="12.75" x14ac:dyDescent="0.2">
      <c r="V407" s="6"/>
      <c r="W407" s="6"/>
      <c r="X407" s="6"/>
      <c r="Y407" s="6"/>
      <c r="Z407" s="6"/>
      <c r="AA407" s="6"/>
    </row>
    <row r="408" spans="22:27" ht="12.75" x14ac:dyDescent="0.2">
      <c r="V408" s="6"/>
      <c r="W408" s="6"/>
      <c r="X408" s="6"/>
      <c r="Y408" s="6"/>
      <c r="Z408" s="6"/>
      <c r="AA408" s="6"/>
    </row>
    <row r="409" spans="22:27" ht="12.75" x14ac:dyDescent="0.2">
      <c r="V409" s="6"/>
      <c r="W409" s="6"/>
      <c r="X409" s="6"/>
      <c r="Y409" s="6"/>
      <c r="Z409" s="6"/>
      <c r="AA409" s="6"/>
    </row>
    <row r="410" spans="22:27" ht="12.75" x14ac:dyDescent="0.2">
      <c r="V410" s="6"/>
      <c r="W410" s="6"/>
      <c r="X410" s="6"/>
      <c r="Y410" s="6"/>
      <c r="Z410" s="6"/>
      <c r="AA410" s="6"/>
    </row>
    <row r="411" spans="22:27" ht="12.75" x14ac:dyDescent="0.2">
      <c r="V411" s="6"/>
      <c r="W411" s="6"/>
      <c r="X411" s="6"/>
      <c r="Y411" s="6"/>
      <c r="Z411" s="6"/>
      <c r="AA411" s="6"/>
    </row>
    <row r="412" spans="22:27" ht="12.75" x14ac:dyDescent="0.2">
      <c r="V412" s="6"/>
      <c r="W412" s="6"/>
      <c r="X412" s="6"/>
      <c r="Y412" s="6"/>
      <c r="Z412" s="6"/>
      <c r="AA412" s="6"/>
    </row>
    <row r="413" spans="22:27" ht="12.75" x14ac:dyDescent="0.2">
      <c r="V413" s="6"/>
      <c r="W413" s="6"/>
      <c r="X413" s="6"/>
      <c r="Y413" s="6"/>
      <c r="Z413" s="6"/>
      <c r="AA413" s="6"/>
    </row>
    <row r="414" spans="22:27" ht="12.75" x14ac:dyDescent="0.2">
      <c r="V414" s="6"/>
      <c r="W414" s="6"/>
      <c r="X414" s="6"/>
      <c r="Y414" s="6"/>
      <c r="Z414" s="6"/>
      <c r="AA414" s="6"/>
    </row>
    <row r="415" spans="22:27" ht="12.75" x14ac:dyDescent="0.2">
      <c r="V415" s="6"/>
      <c r="W415" s="6"/>
      <c r="X415" s="6"/>
      <c r="Y415" s="6"/>
      <c r="Z415" s="6"/>
      <c r="AA415" s="6"/>
    </row>
    <row r="416" spans="22:27" ht="12.75" x14ac:dyDescent="0.2">
      <c r="V416" s="6"/>
      <c r="W416" s="6"/>
      <c r="X416" s="6"/>
      <c r="Y416" s="6"/>
      <c r="Z416" s="6"/>
      <c r="AA416" s="6"/>
    </row>
    <row r="417" spans="22:27" ht="12.75" x14ac:dyDescent="0.2">
      <c r="V417" s="6"/>
      <c r="W417" s="6"/>
      <c r="X417" s="6"/>
      <c r="Y417" s="6"/>
      <c r="Z417" s="6"/>
      <c r="AA417" s="6"/>
    </row>
    <row r="418" spans="22:27" ht="12.75" x14ac:dyDescent="0.2">
      <c r="V418" s="6"/>
      <c r="W418" s="6"/>
      <c r="X418" s="6"/>
      <c r="Y418" s="6"/>
      <c r="Z418" s="6"/>
      <c r="AA418" s="6"/>
    </row>
    <row r="419" spans="22:27" ht="12.75" x14ac:dyDescent="0.2">
      <c r="V419" s="6"/>
      <c r="W419" s="6"/>
      <c r="X419" s="6"/>
      <c r="Y419" s="6"/>
      <c r="Z419" s="6"/>
      <c r="AA419" s="6"/>
    </row>
    <row r="420" spans="22:27" ht="12.75" x14ac:dyDescent="0.2">
      <c r="V420" s="6"/>
      <c r="W420" s="6"/>
      <c r="X420" s="6"/>
      <c r="Y420" s="6"/>
      <c r="Z420" s="6"/>
      <c r="AA420" s="6"/>
    </row>
    <row r="421" spans="22:27" ht="12.75" x14ac:dyDescent="0.2">
      <c r="V421" s="6"/>
      <c r="W421" s="6"/>
      <c r="X421" s="6"/>
      <c r="Y421" s="6"/>
      <c r="Z421" s="6"/>
      <c r="AA421" s="6"/>
    </row>
    <row r="422" spans="22:27" ht="12.75" x14ac:dyDescent="0.2">
      <c r="V422" s="6"/>
      <c r="W422" s="6"/>
      <c r="X422" s="6"/>
      <c r="Y422" s="6"/>
      <c r="Z422" s="6"/>
      <c r="AA422" s="6"/>
    </row>
    <row r="423" spans="22:27" ht="12.75" x14ac:dyDescent="0.2">
      <c r="V423" s="6"/>
      <c r="W423" s="6"/>
      <c r="X423" s="6"/>
      <c r="Y423" s="6"/>
      <c r="Z423" s="6"/>
      <c r="AA423" s="6"/>
    </row>
    <row r="424" spans="22:27" ht="12.75" x14ac:dyDescent="0.2">
      <c r="V424" s="6"/>
      <c r="W424" s="6"/>
      <c r="X424" s="6"/>
      <c r="Y424" s="6"/>
      <c r="Z424" s="6"/>
      <c r="AA424" s="6"/>
    </row>
    <row r="425" spans="22:27" ht="12.75" x14ac:dyDescent="0.2">
      <c r="V425" s="6"/>
      <c r="W425" s="6"/>
      <c r="X425" s="6"/>
      <c r="Y425" s="6"/>
      <c r="Z425" s="6"/>
      <c r="AA425" s="6"/>
    </row>
    <row r="426" spans="22:27" ht="12.75" x14ac:dyDescent="0.2">
      <c r="V426" s="6"/>
      <c r="W426" s="6"/>
      <c r="X426" s="6"/>
      <c r="Y426" s="6"/>
      <c r="Z426" s="6"/>
      <c r="AA426" s="6"/>
    </row>
    <row r="427" spans="22:27" ht="12.75" x14ac:dyDescent="0.2">
      <c r="V427" s="6"/>
      <c r="W427" s="6"/>
      <c r="X427" s="6"/>
      <c r="Y427" s="6"/>
      <c r="Z427" s="6"/>
      <c r="AA427" s="6"/>
    </row>
    <row r="428" spans="22:27" ht="12.75" x14ac:dyDescent="0.2">
      <c r="V428" s="6"/>
      <c r="W428" s="6"/>
      <c r="X428" s="6"/>
      <c r="Y428" s="6"/>
      <c r="Z428" s="6"/>
      <c r="AA428" s="6"/>
    </row>
    <row r="429" spans="22:27" ht="12.75" x14ac:dyDescent="0.2">
      <c r="V429" s="6"/>
      <c r="W429" s="6"/>
      <c r="X429" s="6"/>
      <c r="Y429" s="6"/>
      <c r="Z429" s="6"/>
      <c r="AA429" s="6"/>
    </row>
    <row r="430" spans="22:27" ht="12.75" x14ac:dyDescent="0.2">
      <c r="V430" s="6"/>
      <c r="W430" s="6"/>
      <c r="X430" s="6"/>
      <c r="Y430" s="6"/>
      <c r="Z430" s="6"/>
      <c r="AA430" s="6"/>
    </row>
    <row r="431" spans="22:27" ht="12.75" x14ac:dyDescent="0.2">
      <c r="V431" s="6"/>
      <c r="W431" s="6"/>
      <c r="X431" s="6"/>
      <c r="Y431" s="6"/>
      <c r="Z431" s="6"/>
      <c r="AA431" s="6"/>
    </row>
    <row r="432" spans="22:27" ht="12.75" x14ac:dyDescent="0.2">
      <c r="V432" s="6"/>
      <c r="W432" s="6"/>
      <c r="X432" s="6"/>
      <c r="Y432" s="6"/>
      <c r="Z432" s="6"/>
      <c r="AA432" s="6"/>
    </row>
    <row r="433" spans="22:27" ht="12.75" x14ac:dyDescent="0.2">
      <c r="V433" s="6"/>
      <c r="W433" s="6"/>
      <c r="X433" s="6"/>
      <c r="Y433" s="6"/>
      <c r="Z433" s="6"/>
      <c r="AA433" s="6"/>
    </row>
    <row r="434" spans="22:27" ht="12.75" x14ac:dyDescent="0.2">
      <c r="V434" s="6"/>
      <c r="W434" s="6"/>
      <c r="X434" s="6"/>
      <c r="Y434" s="6"/>
      <c r="Z434" s="6"/>
      <c r="AA434" s="6"/>
    </row>
    <row r="435" spans="22:27" ht="12.75" x14ac:dyDescent="0.2">
      <c r="V435" s="6"/>
      <c r="W435" s="6"/>
      <c r="X435" s="6"/>
      <c r="Y435" s="6"/>
      <c r="Z435" s="6"/>
      <c r="AA435" s="6"/>
    </row>
    <row r="436" spans="22:27" ht="12.75" x14ac:dyDescent="0.2">
      <c r="V436" s="6"/>
      <c r="W436" s="6"/>
      <c r="X436" s="6"/>
      <c r="Y436" s="6"/>
      <c r="Z436" s="6"/>
      <c r="AA436" s="6"/>
    </row>
    <row r="437" spans="22:27" ht="12.75" x14ac:dyDescent="0.2">
      <c r="V437" s="6"/>
      <c r="W437" s="6"/>
      <c r="X437" s="6"/>
      <c r="Y437" s="6"/>
      <c r="Z437" s="6"/>
      <c r="AA437" s="6"/>
    </row>
    <row r="438" spans="22:27" ht="12.75" x14ac:dyDescent="0.2">
      <c r="V438" s="6"/>
      <c r="W438" s="6"/>
      <c r="X438" s="6"/>
      <c r="Y438" s="6"/>
      <c r="Z438" s="6"/>
      <c r="AA438" s="6"/>
    </row>
    <row r="439" spans="22:27" ht="12.75" x14ac:dyDescent="0.2">
      <c r="V439" s="6"/>
      <c r="W439" s="6"/>
      <c r="X439" s="6"/>
      <c r="Y439" s="6"/>
      <c r="Z439" s="6"/>
      <c r="AA439" s="6"/>
    </row>
    <row r="440" spans="22:27" ht="12.75" x14ac:dyDescent="0.2">
      <c r="V440" s="6"/>
      <c r="W440" s="6"/>
      <c r="X440" s="6"/>
      <c r="Y440" s="6"/>
      <c r="Z440" s="6"/>
      <c r="AA440" s="6"/>
    </row>
    <row r="441" spans="22:27" ht="12.75" x14ac:dyDescent="0.2">
      <c r="V441" s="6"/>
      <c r="W441" s="6"/>
      <c r="X441" s="6"/>
      <c r="Y441" s="6"/>
      <c r="Z441" s="6"/>
      <c r="AA441" s="6"/>
    </row>
    <row r="442" spans="22:27" ht="12.75" x14ac:dyDescent="0.2">
      <c r="V442" s="6"/>
      <c r="W442" s="6"/>
      <c r="X442" s="6"/>
      <c r="Y442" s="6"/>
      <c r="Z442" s="6"/>
      <c r="AA442" s="6"/>
    </row>
    <row r="443" spans="22:27" ht="12.75" x14ac:dyDescent="0.2">
      <c r="V443" s="6"/>
      <c r="W443" s="6"/>
      <c r="X443" s="6"/>
      <c r="Y443" s="6"/>
      <c r="Z443" s="6"/>
      <c r="AA443" s="6"/>
    </row>
    <row r="444" spans="22:27" ht="12.75" x14ac:dyDescent="0.2">
      <c r="V444" s="6"/>
      <c r="W444" s="6"/>
      <c r="X444" s="6"/>
      <c r="Y444" s="6"/>
      <c r="Z444" s="6"/>
      <c r="AA444" s="6"/>
    </row>
    <row r="445" spans="22:27" ht="12.75" x14ac:dyDescent="0.2">
      <c r="V445" s="6"/>
      <c r="W445" s="6"/>
      <c r="X445" s="6"/>
      <c r="Y445" s="6"/>
      <c r="Z445" s="6"/>
      <c r="AA445" s="6"/>
    </row>
    <row r="446" spans="22:27" ht="12.75" x14ac:dyDescent="0.2">
      <c r="V446" s="6"/>
      <c r="W446" s="6"/>
      <c r="X446" s="6"/>
      <c r="Y446" s="6"/>
      <c r="Z446" s="6"/>
      <c r="AA446" s="6"/>
    </row>
    <row r="447" spans="22:27" ht="12.75" x14ac:dyDescent="0.2">
      <c r="V447" s="6"/>
      <c r="W447" s="6"/>
      <c r="X447" s="6"/>
      <c r="Y447" s="6"/>
      <c r="Z447" s="6"/>
      <c r="AA447" s="6"/>
    </row>
    <row r="448" spans="22:27" ht="12.75" x14ac:dyDescent="0.2">
      <c r="V448" s="6"/>
      <c r="W448" s="6"/>
      <c r="X448" s="6"/>
      <c r="Y448" s="6"/>
      <c r="Z448" s="6"/>
      <c r="AA448" s="6"/>
    </row>
    <row r="449" spans="22:27" ht="12.75" x14ac:dyDescent="0.2">
      <c r="V449" s="6"/>
      <c r="W449" s="6"/>
      <c r="X449" s="6"/>
      <c r="Y449" s="6"/>
      <c r="Z449" s="6"/>
      <c r="AA449" s="6"/>
    </row>
    <row r="450" spans="22:27" ht="12.75" x14ac:dyDescent="0.2">
      <c r="V450" s="6"/>
      <c r="W450" s="6"/>
      <c r="X450" s="6"/>
      <c r="Y450" s="6"/>
      <c r="Z450" s="6"/>
      <c r="AA450" s="6"/>
    </row>
    <row r="451" spans="22:27" ht="12.75" x14ac:dyDescent="0.2">
      <c r="V451" s="6"/>
      <c r="W451" s="6"/>
      <c r="X451" s="6"/>
      <c r="Y451" s="6"/>
      <c r="Z451" s="6"/>
      <c r="AA451" s="6"/>
    </row>
    <row r="452" spans="22:27" ht="12.75" x14ac:dyDescent="0.2">
      <c r="V452" s="6"/>
      <c r="W452" s="6"/>
      <c r="X452" s="6"/>
      <c r="Y452" s="6"/>
      <c r="Z452" s="6"/>
      <c r="AA452" s="6"/>
    </row>
    <row r="453" spans="22:27" ht="12.75" x14ac:dyDescent="0.2">
      <c r="V453" s="6"/>
      <c r="W453" s="6"/>
      <c r="X453" s="6"/>
      <c r="Y453" s="6"/>
      <c r="Z453" s="6"/>
      <c r="AA453" s="6"/>
    </row>
    <row r="454" spans="22:27" ht="12.75" x14ac:dyDescent="0.2">
      <c r="V454" s="6"/>
      <c r="W454" s="6"/>
      <c r="X454" s="6"/>
      <c r="Y454" s="6"/>
      <c r="Z454" s="6"/>
      <c r="AA454" s="6"/>
    </row>
    <row r="455" spans="22:27" ht="12.75" x14ac:dyDescent="0.2">
      <c r="V455" s="6"/>
      <c r="W455" s="6"/>
      <c r="X455" s="6"/>
      <c r="Y455" s="6"/>
      <c r="Z455" s="6"/>
      <c r="AA455" s="6"/>
    </row>
    <row r="456" spans="22:27" ht="12.75" x14ac:dyDescent="0.2">
      <c r="V456" s="6"/>
      <c r="W456" s="6"/>
      <c r="X456" s="6"/>
      <c r="Y456" s="6"/>
      <c r="Z456" s="6"/>
      <c r="AA456" s="6"/>
    </row>
    <row r="457" spans="22:27" ht="12.75" x14ac:dyDescent="0.2">
      <c r="V457" s="6"/>
      <c r="W457" s="6"/>
      <c r="X457" s="6"/>
      <c r="Y457" s="6"/>
      <c r="Z457" s="6"/>
      <c r="AA457" s="6"/>
    </row>
    <row r="458" spans="22:27" ht="12.75" x14ac:dyDescent="0.2">
      <c r="V458" s="6"/>
      <c r="W458" s="6"/>
      <c r="X458" s="6"/>
      <c r="Y458" s="6"/>
      <c r="Z458" s="6"/>
      <c r="AA458" s="6"/>
    </row>
    <row r="459" spans="22:27" ht="12.75" x14ac:dyDescent="0.2">
      <c r="V459" s="6"/>
      <c r="W459" s="6"/>
      <c r="X459" s="6"/>
      <c r="Y459" s="6"/>
      <c r="Z459" s="6"/>
      <c r="AA459" s="6"/>
    </row>
    <row r="460" spans="22:27" ht="12.75" x14ac:dyDescent="0.2">
      <c r="V460" s="6"/>
      <c r="W460" s="6"/>
      <c r="X460" s="6"/>
      <c r="Y460" s="6"/>
      <c r="Z460" s="6"/>
      <c r="AA460" s="6"/>
    </row>
    <row r="461" spans="22:27" ht="12.75" x14ac:dyDescent="0.2">
      <c r="V461" s="6"/>
      <c r="W461" s="6"/>
      <c r="X461" s="6"/>
      <c r="Y461" s="6"/>
      <c r="Z461" s="6"/>
      <c r="AA461" s="6"/>
    </row>
    <row r="462" spans="22:27" ht="12.75" x14ac:dyDescent="0.2">
      <c r="V462" s="6"/>
      <c r="W462" s="6"/>
      <c r="X462" s="6"/>
      <c r="Y462" s="6"/>
      <c r="Z462" s="6"/>
      <c r="AA462" s="6"/>
    </row>
    <row r="463" spans="22:27" ht="12.75" x14ac:dyDescent="0.2">
      <c r="V463" s="6"/>
      <c r="W463" s="6"/>
      <c r="X463" s="6"/>
      <c r="Y463" s="6"/>
      <c r="Z463" s="6"/>
      <c r="AA463" s="6"/>
    </row>
    <row r="464" spans="22:27" ht="12.75" x14ac:dyDescent="0.2">
      <c r="V464" s="6"/>
      <c r="W464" s="6"/>
      <c r="X464" s="6"/>
      <c r="Y464" s="6"/>
      <c r="Z464" s="6"/>
      <c r="AA464" s="6"/>
    </row>
    <row r="465" spans="22:27" ht="12.75" x14ac:dyDescent="0.2">
      <c r="V465" s="6"/>
      <c r="W465" s="6"/>
      <c r="X465" s="6"/>
      <c r="Y465" s="6"/>
      <c r="Z465" s="6"/>
      <c r="AA465" s="6"/>
    </row>
    <row r="466" spans="22:27" ht="12.75" x14ac:dyDescent="0.2">
      <c r="V466" s="6"/>
      <c r="W466" s="6"/>
      <c r="X466" s="6"/>
      <c r="Y466" s="6"/>
      <c r="Z466" s="6"/>
      <c r="AA466" s="6"/>
    </row>
    <row r="467" spans="22:27" ht="12.75" x14ac:dyDescent="0.2">
      <c r="V467" s="6"/>
      <c r="W467" s="6"/>
      <c r="X467" s="6"/>
      <c r="Y467" s="6"/>
      <c r="Z467" s="6"/>
      <c r="AA467" s="6"/>
    </row>
    <row r="468" spans="22:27" ht="12.75" x14ac:dyDescent="0.2">
      <c r="V468" s="6"/>
      <c r="W468" s="6"/>
      <c r="X468" s="6"/>
      <c r="Y468" s="6"/>
      <c r="Z468" s="6"/>
      <c r="AA468" s="6"/>
    </row>
    <row r="469" spans="22:27" ht="12.75" x14ac:dyDescent="0.2">
      <c r="V469" s="6"/>
      <c r="W469" s="6"/>
      <c r="X469" s="6"/>
      <c r="Y469" s="6"/>
      <c r="Z469" s="6"/>
      <c r="AA469" s="6"/>
    </row>
    <row r="470" spans="22:27" ht="12.75" x14ac:dyDescent="0.2">
      <c r="V470" s="6"/>
      <c r="W470" s="6"/>
      <c r="X470" s="6"/>
      <c r="Y470" s="6"/>
      <c r="Z470" s="6"/>
      <c r="AA470" s="6"/>
    </row>
    <row r="471" spans="22:27" ht="12.75" x14ac:dyDescent="0.2">
      <c r="V471" s="6"/>
      <c r="W471" s="6"/>
      <c r="X471" s="6"/>
      <c r="Y471" s="6"/>
      <c r="Z471" s="6"/>
      <c r="AA471" s="6"/>
    </row>
    <row r="472" spans="22:27" ht="12.75" x14ac:dyDescent="0.2">
      <c r="V472" s="6"/>
      <c r="W472" s="6"/>
      <c r="X472" s="6"/>
      <c r="Y472" s="6"/>
      <c r="Z472" s="6"/>
      <c r="AA472" s="6"/>
    </row>
    <row r="473" spans="22:27" ht="12.75" x14ac:dyDescent="0.2">
      <c r="V473" s="6"/>
      <c r="W473" s="6"/>
      <c r="X473" s="6"/>
      <c r="Y473" s="6"/>
      <c r="Z473" s="6"/>
      <c r="AA473" s="6"/>
    </row>
    <row r="474" spans="22:27" ht="12.75" x14ac:dyDescent="0.2">
      <c r="V474" s="6"/>
      <c r="W474" s="6"/>
      <c r="X474" s="6"/>
      <c r="Y474" s="6"/>
      <c r="Z474" s="6"/>
      <c r="AA474" s="6"/>
    </row>
    <row r="475" spans="22:27" ht="12.75" x14ac:dyDescent="0.2">
      <c r="V475" s="6"/>
      <c r="W475" s="6"/>
      <c r="X475" s="6"/>
      <c r="Y475" s="6"/>
      <c r="Z475" s="6"/>
      <c r="AA475" s="6"/>
    </row>
    <row r="476" spans="22:27" ht="12.75" x14ac:dyDescent="0.2">
      <c r="V476" s="6"/>
      <c r="W476" s="6"/>
      <c r="X476" s="6"/>
      <c r="Y476" s="6"/>
      <c r="Z476" s="6"/>
      <c r="AA476" s="6"/>
    </row>
    <row r="477" spans="22:27" ht="12.75" x14ac:dyDescent="0.2">
      <c r="V477" s="6"/>
      <c r="W477" s="6"/>
      <c r="X477" s="6"/>
      <c r="Y477" s="6"/>
      <c r="Z477" s="6"/>
      <c r="AA477" s="6"/>
    </row>
    <row r="478" spans="22:27" ht="12.75" x14ac:dyDescent="0.2">
      <c r="V478" s="6"/>
      <c r="W478" s="6"/>
      <c r="X478" s="6"/>
      <c r="Y478" s="6"/>
      <c r="Z478" s="6"/>
      <c r="AA478" s="6"/>
    </row>
    <row r="479" spans="22:27" ht="12.75" x14ac:dyDescent="0.2">
      <c r="V479" s="6"/>
      <c r="W479" s="6"/>
      <c r="X479" s="6"/>
      <c r="Y479" s="6"/>
      <c r="Z479" s="6"/>
      <c r="AA479" s="6"/>
    </row>
    <row r="480" spans="22:27" ht="12.75" x14ac:dyDescent="0.2">
      <c r="V480" s="6"/>
      <c r="W480" s="6"/>
      <c r="X480" s="6"/>
      <c r="Y480" s="6"/>
      <c r="Z480" s="6"/>
      <c r="AA480" s="6"/>
    </row>
    <row r="481" spans="22:27" ht="12.75" x14ac:dyDescent="0.2">
      <c r="V481" s="6"/>
      <c r="W481" s="6"/>
      <c r="X481" s="6"/>
      <c r="Y481" s="6"/>
      <c r="Z481" s="6"/>
      <c r="AA481" s="6"/>
    </row>
    <row r="482" spans="22:27" ht="12.75" x14ac:dyDescent="0.2">
      <c r="V482" s="6"/>
      <c r="W482" s="6"/>
      <c r="X482" s="6"/>
      <c r="Y482" s="6"/>
      <c r="Z482" s="6"/>
      <c r="AA482" s="6"/>
    </row>
    <row r="483" spans="22:27" ht="12.75" x14ac:dyDescent="0.2">
      <c r="V483" s="6"/>
      <c r="W483" s="6"/>
      <c r="X483" s="6"/>
      <c r="Y483" s="6"/>
      <c r="Z483" s="6"/>
      <c r="AA483" s="6"/>
    </row>
    <row r="484" spans="22:27" ht="12.75" x14ac:dyDescent="0.2">
      <c r="V484" s="6"/>
      <c r="W484" s="6"/>
      <c r="X484" s="6"/>
      <c r="Y484" s="6"/>
      <c r="Z484" s="6"/>
      <c r="AA484" s="6"/>
    </row>
    <row r="485" spans="22:27" ht="12.75" x14ac:dyDescent="0.2">
      <c r="V485" s="6"/>
      <c r="W485" s="6"/>
      <c r="X485" s="6"/>
      <c r="Y485" s="6"/>
      <c r="Z485" s="6"/>
      <c r="AA485" s="6"/>
    </row>
    <row r="486" spans="22:27" ht="12.75" x14ac:dyDescent="0.2">
      <c r="V486" s="6"/>
      <c r="W486" s="6"/>
      <c r="X486" s="6"/>
      <c r="Y486" s="6"/>
      <c r="Z486" s="6"/>
      <c r="AA486" s="6"/>
    </row>
    <row r="487" spans="22:27" ht="12.75" x14ac:dyDescent="0.2">
      <c r="V487" s="6"/>
      <c r="W487" s="6"/>
      <c r="X487" s="6"/>
      <c r="Y487" s="6"/>
      <c r="Z487" s="6"/>
      <c r="AA487" s="6"/>
    </row>
    <row r="488" spans="22:27" ht="12.75" x14ac:dyDescent="0.2">
      <c r="V488" s="6"/>
      <c r="W488" s="6"/>
      <c r="X488" s="6"/>
      <c r="Y488" s="6"/>
      <c r="Z488" s="6"/>
      <c r="AA488" s="6"/>
    </row>
    <row r="489" spans="22:27" ht="12.75" x14ac:dyDescent="0.2">
      <c r="V489" s="6"/>
      <c r="W489" s="6"/>
      <c r="X489" s="6"/>
      <c r="Y489" s="6"/>
      <c r="Z489" s="6"/>
      <c r="AA489" s="6"/>
    </row>
    <row r="490" spans="22:27" ht="12.75" x14ac:dyDescent="0.2">
      <c r="V490" s="6"/>
      <c r="W490" s="6"/>
      <c r="X490" s="6"/>
      <c r="Y490" s="6"/>
      <c r="Z490" s="6"/>
      <c r="AA490" s="6"/>
    </row>
    <row r="491" spans="22:27" ht="12.75" x14ac:dyDescent="0.2">
      <c r="V491" s="6"/>
      <c r="W491" s="6"/>
      <c r="X491" s="6"/>
      <c r="Y491" s="6"/>
      <c r="Z491" s="6"/>
      <c r="AA491" s="6"/>
    </row>
    <row r="492" spans="22:27" ht="12.75" x14ac:dyDescent="0.2">
      <c r="V492" s="6"/>
      <c r="W492" s="6"/>
      <c r="X492" s="6"/>
      <c r="Y492" s="6"/>
      <c r="Z492" s="6"/>
      <c r="AA492" s="6"/>
    </row>
    <row r="493" spans="22:27" ht="12.75" x14ac:dyDescent="0.2">
      <c r="V493" s="6"/>
      <c r="W493" s="6"/>
      <c r="X493" s="6"/>
      <c r="Y493" s="6"/>
      <c r="Z493" s="6"/>
      <c r="AA493" s="6"/>
    </row>
    <row r="494" spans="22:27" ht="12.75" x14ac:dyDescent="0.2">
      <c r="V494" s="6"/>
      <c r="W494" s="6"/>
      <c r="X494" s="6"/>
      <c r="Y494" s="6"/>
      <c r="Z494" s="6"/>
      <c r="AA494" s="6"/>
    </row>
    <row r="495" spans="22:27" ht="12.75" x14ac:dyDescent="0.2">
      <c r="V495" s="6"/>
      <c r="W495" s="6"/>
      <c r="X495" s="6"/>
      <c r="Y495" s="6"/>
      <c r="Z495" s="6"/>
      <c r="AA495" s="6"/>
    </row>
    <row r="496" spans="22:27" ht="12.75" x14ac:dyDescent="0.2">
      <c r="V496" s="6"/>
      <c r="W496" s="6"/>
      <c r="X496" s="6"/>
      <c r="Y496" s="6"/>
      <c r="Z496" s="6"/>
      <c r="AA496" s="6"/>
    </row>
    <row r="497" spans="22:27" ht="12.75" x14ac:dyDescent="0.2">
      <c r="V497" s="6"/>
      <c r="W497" s="6"/>
      <c r="X497" s="6"/>
      <c r="Y497" s="6"/>
      <c r="Z497" s="6"/>
      <c r="AA497" s="6"/>
    </row>
    <row r="498" spans="22:27" ht="12.75" x14ac:dyDescent="0.2">
      <c r="V498" s="6"/>
      <c r="W498" s="6"/>
      <c r="X498" s="6"/>
      <c r="Y498" s="6"/>
      <c r="Z498" s="6"/>
      <c r="AA498" s="6"/>
    </row>
    <row r="499" spans="22:27" ht="12.75" x14ac:dyDescent="0.2">
      <c r="V499" s="6"/>
      <c r="W499" s="6"/>
      <c r="X499" s="6"/>
      <c r="Y499" s="6"/>
      <c r="Z499" s="6"/>
      <c r="AA499" s="6"/>
    </row>
    <row r="500" spans="22:27" ht="12.75" x14ac:dyDescent="0.2">
      <c r="V500" s="6"/>
      <c r="W500" s="6"/>
      <c r="X500" s="6"/>
      <c r="Y500" s="6"/>
      <c r="Z500" s="6"/>
      <c r="AA500" s="6"/>
    </row>
    <row r="501" spans="22:27" ht="12.75" x14ac:dyDescent="0.2">
      <c r="V501" s="6"/>
      <c r="W501" s="6"/>
      <c r="X501" s="6"/>
      <c r="Y501" s="6"/>
      <c r="Z501" s="6"/>
      <c r="AA501" s="6"/>
    </row>
    <row r="502" spans="22:27" ht="12.75" x14ac:dyDescent="0.2">
      <c r="V502" s="6"/>
      <c r="W502" s="6"/>
      <c r="X502" s="6"/>
      <c r="Y502" s="6"/>
      <c r="Z502" s="6"/>
      <c r="AA502" s="6"/>
    </row>
    <row r="503" spans="22:27" ht="12.75" x14ac:dyDescent="0.2">
      <c r="V503" s="6"/>
      <c r="W503" s="6"/>
      <c r="X503" s="6"/>
      <c r="Y503" s="6"/>
      <c r="Z503" s="6"/>
      <c r="AA503" s="6"/>
    </row>
    <row r="504" spans="22:27" ht="12.75" x14ac:dyDescent="0.2">
      <c r="V504" s="6"/>
      <c r="W504" s="6"/>
      <c r="X504" s="6"/>
      <c r="Y504" s="6"/>
      <c r="Z504" s="6"/>
      <c r="AA504" s="6"/>
    </row>
    <row r="505" spans="22:27" ht="12.75" x14ac:dyDescent="0.2">
      <c r="V505" s="6"/>
      <c r="W505" s="6"/>
      <c r="X505" s="6"/>
      <c r="Y505" s="6"/>
      <c r="Z505" s="6"/>
      <c r="AA505" s="6"/>
    </row>
    <row r="506" spans="22:27" ht="12.75" x14ac:dyDescent="0.2">
      <c r="V506" s="6"/>
      <c r="W506" s="6"/>
      <c r="X506" s="6"/>
      <c r="Y506" s="6"/>
      <c r="Z506" s="6"/>
      <c r="AA506" s="6"/>
    </row>
    <row r="507" spans="22:27" ht="12.75" x14ac:dyDescent="0.2">
      <c r="V507" s="6"/>
      <c r="W507" s="6"/>
      <c r="X507" s="6"/>
      <c r="Y507" s="6"/>
      <c r="Z507" s="6"/>
      <c r="AA507" s="6"/>
    </row>
    <row r="508" spans="22:27" ht="12.75" x14ac:dyDescent="0.2">
      <c r="V508" s="6"/>
      <c r="W508" s="6"/>
      <c r="X508" s="6"/>
      <c r="Y508" s="6"/>
      <c r="Z508" s="6"/>
      <c r="AA508" s="6"/>
    </row>
    <row r="509" spans="22:27" ht="12.75" x14ac:dyDescent="0.2">
      <c r="V509" s="6"/>
      <c r="W509" s="6"/>
      <c r="X509" s="6"/>
      <c r="Y509" s="6"/>
      <c r="Z509" s="6"/>
      <c r="AA509" s="6"/>
    </row>
    <row r="510" spans="22:27" ht="12.75" x14ac:dyDescent="0.2">
      <c r="V510" s="6"/>
      <c r="W510" s="6"/>
      <c r="X510" s="6"/>
      <c r="Y510" s="6"/>
      <c r="Z510" s="6"/>
      <c r="AA510" s="6"/>
    </row>
    <row r="511" spans="22:27" ht="12.75" x14ac:dyDescent="0.2">
      <c r="V511" s="6"/>
      <c r="W511" s="6"/>
      <c r="X511" s="6"/>
      <c r="Y511" s="6"/>
      <c r="Z511" s="6"/>
      <c r="AA511" s="6"/>
    </row>
    <row r="512" spans="22:27" ht="12.75" x14ac:dyDescent="0.2">
      <c r="V512" s="6"/>
      <c r="W512" s="6"/>
      <c r="X512" s="6"/>
      <c r="Y512" s="6"/>
      <c r="Z512" s="6"/>
      <c r="AA512" s="6"/>
    </row>
    <row r="513" spans="22:27" ht="12.75" x14ac:dyDescent="0.2">
      <c r="V513" s="6"/>
      <c r="W513" s="6"/>
      <c r="X513" s="6"/>
      <c r="Y513" s="6"/>
      <c r="Z513" s="6"/>
      <c r="AA513" s="6"/>
    </row>
    <row r="514" spans="22:27" ht="12.75" x14ac:dyDescent="0.2">
      <c r="V514" s="6"/>
      <c r="W514" s="6"/>
      <c r="X514" s="6"/>
      <c r="Y514" s="6"/>
      <c r="Z514" s="6"/>
      <c r="AA514" s="6"/>
    </row>
    <row r="515" spans="22:27" ht="12.75" x14ac:dyDescent="0.2">
      <c r="V515" s="6"/>
      <c r="W515" s="6"/>
      <c r="X515" s="6"/>
      <c r="Y515" s="6"/>
      <c r="Z515" s="6"/>
      <c r="AA515" s="6"/>
    </row>
    <row r="516" spans="22:27" ht="12.75" x14ac:dyDescent="0.2">
      <c r="V516" s="6"/>
      <c r="W516" s="6"/>
      <c r="X516" s="6"/>
      <c r="Y516" s="6"/>
      <c r="Z516" s="6"/>
      <c r="AA516" s="6"/>
    </row>
    <row r="517" spans="22:27" ht="12.75" x14ac:dyDescent="0.2">
      <c r="V517" s="6"/>
      <c r="W517" s="6"/>
      <c r="X517" s="6"/>
      <c r="Y517" s="6"/>
      <c r="Z517" s="6"/>
      <c r="AA517" s="6"/>
    </row>
    <row r="518" spans="22:27" ht="12.75" x14ac:dyDescent="0.2">
      <c r="V518" s="6"/>
      <c r="W518" s="6"/>
      <c r="X518" s="6"/>
      <c r="Y518" s="6"/>
      <c r="Z518" s="6"/>
      <c r="AA518" s="6"/>
    </row>
    <row r="519" spans="22:27" ht="12.75" x14ac:dyDescent="0.2">
      <c r="V519" s="6"/>
      <c r="W519" s="6"/>
      <c r="X519" s="6"/>
      <c r="Y519" s="6"/>
      <c r="Z519" s="6"/>
      <c r="AA519" s="6"/>
    </row>
    <row r="520" spans="22:27" ht="12.75" x14ac:dyDescent="0.2">
      <c r="V520" s="6"/>
      <c r="W520" s="6"/>
      <c r="X520" s="6"/>
      <c r="Y520" s="6"/>
      <c r="Z520" s="6"/>
      <c r="AA520" s="6"/>
    </row>
    <row r="521" spans="22:27" ht="12.75" x14ac:dyDescent="0.2">
      <c r="V521" s="6"/>
      <c r="W521" s="6"/>
      <c r="X521" s="6"/>
      <c r="Y521" s="6"/>
      <c r="Z521" s="6"/>
      <c r="AA521" s="6"/>
    </row>
    <row r="522" spans="22:27" ht="12.75" x14ac:dyDescent="0.2">
      <c r="V522" s="6"/>
      <c r="W522" s="6"/>
      <c r="X522" s="6"/>
      <c r="Y522" s="6"/>
      <c r="Z522" s="6"/>
      <c r="AA522" s="6"/>
    </row>
    <row r="523" spans="22:27" ht="12.75" x14ac:dyDescent="0.2">
      <c r="V523" s="6"/>
      <c r="W523" s="6"/>
      <c r="X523" s="6"/>
      <c r="Y523" s="6"/>
      <c r="Z523" s="6"/>
      <c r="AA523" s="6"/>
    </row>
    <row r="524" spans="22:27" ht="12.75" x14ac:dyDescent="0.2">
      <c r="V524" s="6"/>
      <c r="W524" s="6"/>
      <c r="X524" s="6"/>
      <c r="Y524" s="6"/>
      <c r="Z524" s="6"/>
      <c r="AA524" s="6"/>
    </row>
    <row r="525" spans="22:27" ht="12.75" x14ac:dyDescent="0.2">
      <c r="V525" s="6"/>
      <c r="W525" s="6"/>
      <c r="X525" s="6"/>
      <c r="Y525" s="6"/>
      <c r="Z525" s="6"/>
      <c r="AA525" s="6"/>
    </row>
    <row r="526" spans="22:27" ht="12.75" x14ac:dyDescent="0.2">
      <c r="V526" s="6"/>
      <c r="W526" s="6"/>
      <c r="X526" s="6"/>
      <c r="Y526" s="6"/>
      <c r="Z526" s="6"/>
      <c r="AA526" s="6"/>
    </row>
    <row r="527" spans="22:27" ht="12.75" x14ac:dyDescent="0.2">
      <c r="V527" s="6"/>
      <c r="W527" s="6"/>
      <c r="X527" s="6"/>
      <c r="Y527" s="6"/>
      <c r="Z527" s="6"/>
      <c r="AA527" s="6"/>
    </row>
    <row r="528" spans="22:27" ht="12.75" x14ac:dyDescent="0.2">
      <c r="V528" s="6"/>
      <c r="W528" s="6"/>
      <c r="X528" s="6"/>
      <c r="Y528" s="6"/>
      <c r="Z528" s="6"/>
      <c r="AA528" s="6"/>
    </row>
    <row r="529" spans="22:27" ht="12.75" x14ac:dyDescent="0.2">
      <c r="V529" s="6"/>
      <c r="W529" s="6"/>
      <c r="X529" s="6"/>
      <c r="Y529" s="6"/>
      <c r="Z529" s="6"/>
      <c r="AA529" s="6"/>
    </row>
    <row r="530" spans="22:27" ht="12.75" x14ac:dyDescent="0.2">
      <c r="V530" s="6"/>
      <c r="W530" s="6"/>
      <c r="X530" s="6"/>
      <c r="Y530" s="6"/>
      <c r="Z530" s="6"/>
      <c r="AA530" s="6"/>
    </row>
    <row r="531" spans="22:27" ht="12.75" x14ac:dyDescent="0.2">
      <c r="V531" s="6"/>
      <c r="W531" s="6"/>
      <c r="X531" s="6"/>
      <c r="Y531" s="6"/>
      <c r="Z531" s="6"/>
      <c r="AA531" s="6"/>
    </row>
    <row r="532" spans="22:27" ht="12.75" x14ac:dyDescent="0.2">
      <c r="V532" s="6"/>
      <c r="W532" s="6"/>
      <c r="X532" s="6"/>
      <c r="Y532" s="6"/>
      <c r="Z532" s="6"/>
      <c r="AA532" s="6"/>
    </row>
    <row r="533" spans="22:27" ht="12.75" x14ac:dyDescent="0.2">
      <c r="V533" s="6"/>
      <c r="W533" s="6"/>
      <c r="X533" s="6"/>
      <c r="Y533" s="6"/>
      <c r="Z533" s="6"/>
      <c r="AA533" s="6"/>
    </row>
    <row r="534" spans="22:27" ht="12.75" x14ac:dyDescent="0.2">
      <c r="V534" s="6"/>
      <c r="W534" s="6"/>
      <c r="X534" s="6"/>
      <c r="Y534" s="6"/>
      <c r="Z534" s="6"/>
      <c r="AA534" s="6"/>
    </row>
    <row r="535" spans="22:27" ht="12.75" x14ac:dyDescent="0.2">
      <c r="V535" s="6"/>
      <c r="W535" s="6"/>
      <c r="X535" s="6"/>
      <c r="Y535" s="6"/>
      <c r="Z535" s="6"/>
      <c r="AA535" s="6"/>
    </row>
    <row r="536" spans="22:27" ht="12.75" x14ac:dyDescent="0.2">
      <c r="V536" s="6"/>
      <c r="W536" s="6"/>
      <c r="X536" s="6"/>
      <c r="Y536" s="6"/>
      <c r="Z536" s="6"/>
      <c r="AA536" s="6"/>
    </row>
    <row r="537" spans="22:27" ht="12.75" x14ac:dyDescent="0.2">
      <c r="V537" s="6"/>
      <c r="W537" s="6"/>
      <c r="X537" s="6"/>
      <c r="Y537" s="6"/>
      <c r="Z537" s="6"/>
      <c r="AA537" s="6"/>
    </row>
    <row r="538" spans="22:27" ht="12.75" x14ac:dyDescent="0.2">
      <c r="V538" s="6"/>
      <c r="W538" s="6"/>
      <c r="X538" s="6"/>
      <c r="Y538" s="6"/>
      <c r="Z538" s="6"/>
      <c r="AA538" s="6"/>
    </row>
    <row r="539" spans="22:27" ht="12.75" x14ac:dyDescent="0.2">
      <c r="V539" s="6"/>
      <c r="W539" s="6"/>
      <c r="X539" s="6"/>
      <c r="Y539" s="6"/>
      <c r="Z539" s="6"/>
      <c r="AA539" s="6"/>
    </row>
    <row r="540" spans="22:27" ht="12.75" x14ac:dyDescent="0.2">
      <c r="V540" s="6"/>
      <c r="W540" s="6"/>
      <c r="X540" s="6"/>
      <c r="Y540" s="6"/>
      <c r="Z540" s="6"/>
      <c r="AA540" s="6"/>
    </row>
    <row r="541" spans="22:27" ht="12.75" x14ac:dyDescent="0.2">
      <c r="V541" s="6"/>
      <c r="W541" s="6"/>
      <c r="X541" s="6"/>
      <c r="Y541" s="6"/>
      <c r="Z541" s="6"/>
      <c r="AA541" s="6"/>
    </row>
    <row r="542" spans="22:27" ht="12.75" x14ac:dyDescent="0.2">
      <c r="V542" s="6"/>
      <c r="W542" s="6"/>
      <c r="X542" s="6"/>
      <c r="Y542" s="6"/>
      <c r="Z542" s="6"/>
      <c r="AA542" s="6"/>
    </row>
    <row r="543" spans="22:27" ht="12.75" x14ac:dyDescent="0.2">
      <c r="V543" s="6"/>
      <c r="W543" s="6"/>
      <c r="X543" s="6"/>
      <c r="Y543" s="6"/>
      <c r="Z543" s="6"/>
      <c r="AA543" s="6"/>
    </row>
    <row r="544" spans="22:27" ht="12.75" x14ac:dyDescent="0.2">
      <c r="V544" s="6"/>
      <c r="W544" s="6"/>
      <c r="X544" s="6"/>
      <c r="Y544" s="6"/>
      <c r="Z544" s="6"/>
      <c r="AA544" s="6"/>
    </row>
    <row r="545" spans="22:27" ht="12.75" x14ac:dyDescent="0.2">
      <c r="V545" s="6"/>
      <c r="W545" s="6"/>
      <c r="X545" s="6"/>
      <c r="Y545" s="6"/>
      <c r="Z545" s="6"/>
      <c r="AA545" s="6"/>
    </row>
    <row r="546" spans="22:27" ht="12.75" x14ac:dyDescent="0.2">
      <c r="V546" s="6"/>
      <c r="W546" s="6"/>
      <c r="X546" s="6"/>
      <c r="Y546" s="6"/>
      <c r="Z546" s="6"/>
      <c r="AA546" s="6"/>
    </row>
    <row r="547" spans="22:27" ht="12.75" x14ac:dyDescent="0.2">
      <c r="V547" s="6"/>
      <c r="W547" s="6"/>
      <c r="X547" s="6"/>
      <c r="Y547" s="6"/>
      <c r="Z547" s="6"/>
      <c r="AA547" s="6"/>
    </row>
    <row r="548" spans="22:27" ht="12.75" x14ac:dyDescent="0.2">
      <c r="V548" s="6"/>
      <c r="W548" s="6"/>
      <c r="X548" s="6"/>
      <c r="Y548" s="6"/>
      <c r="Z548" s="6"/>
      <c r="AA548" s="6"/>
    </row>
    <row r="549" spans="22:27" ht="12.75" x14ac:dyDescent="0.2">
      <c r="V549" s="6"/>
      <c r="W549" s="6"/>
      <c r="X549" s="6"/>
      <c r="Y549" s="6"/>
      <c r="Z549" s="6"/>
      <c r="AA549" s="6"/>
    </row>
    <row r="550" spans="22:27" ht="12.75" x14ac:dyDescent="0.2">
      <c r="V550" s="6"/>
      <c r="W550" s="6"/>
      <c r="X550" s="6"/>
      <c r="Y550" s="6"/>
      <c r="Z550" s="6"/>
      <c r="AA550" s="6"/>
    </row>
    <row r="551" spans="22:27" ht="12.75" x14ac:dyDescent="0.2">
      <c r="V551" s="6"/>
      <c r="W551" s="6"/>
      <c r="X551" s="6"/>
      <c r="Y551" s="6"/>
      <c r="Z551" s="6"/>
      <c r="AA551" s="6"/>
    </row>
    <row r="552" spans="22:27" ht="12.75" x14ac:dyDescent="0.2">
      <c r="V552" s="6"/>
      <c r="W552" s="6"/>
      <c r="X552" s="6"/>
      <c r="Y552" s="6"/>
      <c r="Z552" s="6"/>
      <c r="AA552" s="6"/>
    </row>
    <row r="553" spans="22:27" ht="12.75" x14ac:dyDescent="0.2">
      <c r="V553" s="6"/>
      <c r="W553" s="6"/>
      <c r="X553" s="6"/>
      <c r="Y553" s="6"/>
      <c r="Z553" s="6"/>
      <c r="AA553" s="6"/>
    </row>
    <row r="554" spans="22:27" ht="12.75" x14ac:dyDescent="0.2">
      <c r="V554" s="6"/>
      <c r="W554" s="6"/>
      <c r="X554" s="6"/>
      <c r="Y554" s="6"/>
      <c r="Z554" s="6"/>
      <c r="AA554" s="6"/>
    </row>
    <row r="555" spans="22:27" ht="12.75" x14ac:dyDescent="0.2">
      <c r="V555" s="6"/>
      <c r="W555" s="6"/>
      <c r="X555" s="6"/>
      <c r="Y555" s="6"/>
      <c r="Z555" s="6"/>
      <c r="AA555" s="6"/>
    </row>
    <row r="556" spans="22:27" ht="12.75" x14ac:dyDescent="0.2">
      <c r="V556" s="6"/>
      <c r="W556" s="6"/>
      <c r="X556" s="6"/>
      <c r="Y556" s="6"/>
      <c r="Z556" s="6"/>
      <c r="AA556" s="6"/>
    </row>
    <row r="557" spans="22:27" ht="12.75" x14ac:dyDescent="0.2">
      <c r="V557" s="6"/>
      <c r="W557" s="6"/>
      <c r="X557" s="6"/>
      <c r="Y557" s="6"/>
      <c r="Z557" s="6"/>
      <c r="AA557" s="6"/>
    </row>
    <row r="558" spans="22:27" ht="12.75" x14ac:dyDescent="0.2">
      <c r="V558" s="6"/>
      <c r="W558" s="6"/>
      <c r="X558" s="6"/>
      <c r="Y558" s="6"/>
      <c r="Z558" s="6"/>
      <c r="AA558" s="6"/>
    </row>
    <row r="559" spans="22:27" ht="12.75" x14ac:dyDescent="0.2">
      <c r="V559" s="6"/>
      <c r="W559" s="6"/>
      <c r="X559" s="6"/>
      <c r="Y559" s="6"/>
      <c r="Z559" s="6"/>
      <c r="AA559" s="6"/>
    </row>
    <row r="560" spans="22:27" ht="12.75" x14ac:dyDescent="0.2">
      <c r="V560" s="6"/>
      <c r="W560" s="6"/>
      <c r="X560" s="6"/>
      <c r="Y560" s="6"/>
      <c r="Z560" s="6"/>
      <c r="AA560" s="6"/>
    </row>
    <row r="561" spans="22:27" ht="12.75" x14ac:dyDescent="0.2">
      <c r="V561" s="6"/>
      <c r="W561" s="6"/>
      <c r="X561" s="6"/>
      <c r="Y561" s="6"/>
      <c r="Z561" s="6"/>
      <c r="AA561" s="6"/>
    </row>
    <row r="562" spans="22:27" ht="12.75" x14ac:dyDescent="0.2">
      <c r="V562" s="6"/>
      <c r="W562" s="6"/>
      <c r="X562" s="6"/>
      <c r="Y562" s="6"/>
      <c r="Z562" s="6"/>
      <c r="AA562" s="6"/>
    </row>
    <row r="563" spans="22:27" ht="12.75" x14ac:dyDescent="0.2">
      <c r="V563" s="6"/>
      <c r="W563" s="6"/>
      <c r="X563" s="6"/>
      <c r="Y563" s="6"/>
      <c r="Z563" s="6"/>
      <c r="AA563" s="6"/>
    </row>
    <row r="564" spans="22:27" ht="12.75" x14ac:dyDescent="0.2">
      <c r="V564" s="6"/>
      <c r="W564" s="6"/>
      <c r="X564" s="6"/>
      <c r="Y564" s="6"/>
      <c r="Z564" s="6"/>
      <c r="AA564" s="6"/>
    </row>
    <row r="565" spans="22:27" ht="12.75" x14ac:dyDescent="0.2">
      <c r="V565" s="6"/>
      <c r="W565" s="6"/>
      <c r="X565" s="6"/>
      <c r="Y565" s="6"/>
      <c r="Z565" s="6"/>
      <c r="AA565" s="6"/>
    </row>
    <row r="566" spans="22:27" ht="12.75" x14ac:dyDescent="0.2">
      <c r="V566" s="6"/>
      <c r="W566" s="6"/>
      <c r="X566" s="6"/>
      <c r="Y566" s="6"/>
      <c r="Z566" s="6"/>
      <c r="AA566" s="6"/>
    </row>
    <row r="567" spans="22:27" ht="12.75" x14ac:dyDescent="0.2">
      <c r="V567" s="6"/>
      <c r="W567" s="6"/>
      <c r="X567" s="6"/>
      <c r="Y567" s="6"/>
      <c r="Z567" s="6"/>
      <c r="AA567" s="6"/>
    </row>
    <row r="568" spans="22:27" ht="12.75" x14ac:dyDescent="0.2">
      <c r="V568" s="6"/>
      <c r="W568" s="6"/>
      <c r="X568" s="6"/>
      <c r="Y568" s="6"/>
      <c r="Z568" s="6"/>
      <c r="AA568" s="6"/>
    </row>
    <row r="569" spans="22:27" ht="12.75" x14ac:dyDescent="0.2">
      <c r="V569" s="6"/>
      <c r="W569" s="6"/>
      <c r="X569" s="6"/>
      <c r="Y569" s="6"/>
      <c r="Z569" s="6"/>
      <c r="AA569" s="6"/>
    </row>
    <row r="570" spans="22:27" ht="12.75" x14ac:dyDescent="0.2">
      <c r="V570" s="6"/>
      <c r="W570" s="6"/>
      <c r="X570" s="6"/>
      <c r="Y570" s="6"/>
      <c r="Z570" s="6"/>
      <c r="AA570" s="6"/>
    </row>
    <row r="571" spans="22:27" ht="12.75" x14ac:dyDescent="0.2">
      <c r="V571" s="6"/>
      <c r="W571" s="6"/>
      <c r="X571" s="6"/>
      <c r="Y571" s="6"/>
      <c r="Z571" s="6"/>
      <c r="AA571" s="6"/>
    </row>
    <row r="572" spans="22:27" ht="12.75" x14ac:dyDescent="0.2">
      <c r="V572" s="6"/>
      <c r="W572" s="6"/>
      <c r="X572" s="6"/>
      <c r="Y572" s="6"/>
      <c r="Z572" s="6"/>
      <c r="AA572" s="6"/>
    </row>
    <row r="573" spans="22:27" ht="12.75" x14ac:dyDescent="0.2">
      <c r="V573" s="6"/>
      <c r="W573" s="6"/>
      <c r="X573" s="6"/>
      <c r="Y573" s="6"/>
      <c r="Z573" s="6"/>
      <c r="AA573" s="6"/>
    </row>
    <row r="574" spans="22:27" ht="12.75" x14ac:dyDescent="0.2">
      <c r="V574" s="6"/>
      <c r="W574" s="6"/>
      <c r="X574" s="6"/>
      <c r="Y574" s="6"/>
      <c r="Z574" s="6"/>
      <c r="AA574" s="6"/>
    </row>
    <row r="575" spans="22:27" ht="12.75" x14ac:dyDescent="0.2">
      <c r="V575" s="6"/>
      <c r="W575" s="6"/>
      <c r="X575" s="6"/>
      <c r="Y575" s="6"/>
      <c r="Z575" s="6"/>
      <c r="AA575" s="6"/>
    </row>
    <row r="576" spans="22:27" ht="12.75" x14ac:dyDescent="0.2">
      <c r="V576" s="6"/>
      <c r="W576" s="6"/>
      <c r="X576" s="6"/>
      <c r="Y576" s="6"/>
      <c r="Z576" s="6"/>
      <c r="AA576" s="6"/>
    </row>
    <row r="577" spans="22:27" ht="12.75" x14ac:dyDescent="0.2">
      <c r="V577" s="6"/>
      <c r="W577" s="6"/>
      <c r="X577" s="6"/>
      <c r="Y577" s="6"/>
      <c r="Z577" s="6"/>
      <c r="AA577" s="6"/>
    </row>
    <row r="578" spans="22:27" ht="12.75" x14ac:dyDescent="0.2">
      <c r="V578" s="6"/>
      <c r="W578" s="6"/>
      <c r="X578" s="6"/>
      <c r="Y578" s="6"/>
      <c r="Z578" s="6"/>
      <c r="AA578" s="6"/>
    </row>
    <row r="579" spans="22:27" ht="12.75" x14ac:dyDescent="0.2">
      <c r="V579" s="6"/>
      <c r="W579" s="6"/>
      <c r="X579" s="6"/>
      <c r="Y579" s="6"/>
      <c r="Z579" s="6"/>
      <c r="AA579" s="6"/>
    </row>
    <row r="580" spans="22:27" ht="12.75" x14ac:dyDescent="0.2">
      <c r="V580" s="6"/>
      <c r="W580" s="6"/>
      <c r="X580" s="6"/>
      <c r="Y580" s="6"/>
      <c r="Z580" s="6"/>
      <c r="AA580" s="6"/>
    </row>
    <row r="581" spans="22:27" ht="12.75" x14ac:dyDescent="0.2">
      <c r="V581" s="6"/>
      <c r="W581" s="6"/>
      <c r="X581" s="6"/>
      <c r="Y581" s="6"/>
      <c r="Z581" s="6"/>
      <c r="AA581" s="6"/>
    </row>
    <row r="582" spans="22:27" ht="12.75" x14ac:dyDescent="0.2">
      <c r="V582" s="6"/>
      <c r="W582" s="6"/>
      <c r="X582" s="6"/>
      <c r="Y582" s="6"/>
      <c r="Z582" s="6"/>
      <c r="AA582" s="6"/>
    </row>
    <row r="583" spans="22:27" ht="12.75" x14ac:dyDescent="0.2">
      <c r="V583" s="6"/>
      <c r="W583" s="6"/>
      <c r="X583" s="6"/>
      <c r="Y583" s="6"/>
      <c r="Z583" s="6"/>
      <c r="AA583" s="6"/>
    </row>
    <row r="584" spans="22:27" ht="12.75" x14ac:dyDescent="0.2">
      <c r="V584" s="6"/>
      <c r="W584" s="6"/>
      <c r="X584" s="6"/>
      <c r="Y584" s="6"/>
      <c r="Z584" s="6"/>
      <c r="AA584" s="6"/>
    </row>
    <row r="585" spans="22:27" ht="12.75" x14ac:dyDescent="0.2">
      <c r="V585" s="6"/>
      <c r="W585" s="6"/>
      <c r="X585" s="6"/>
      <c r="Y585" s="6"/>
      <c r="Z585" s="6"/>
      <c r="AA585" s="6"/>
    </row>
    <row r="586" spans="22:27" ht="12.75" x14ac:dyDescent="0.2">
      <c r="V586" s="6"/>
      <c r="W586" s="6"/>
      <c r="X586" s="6"/>
      <c r="Y586" s="6"/>
      <c r="Z586" s="6"/>
      <c r="AA586" s="6"/>
    </row>
    <row r="587" spans="22:27" ht="12.75" x14ac:dyDescent="0.2">
      <c r="V587" s="6"/>
      <c r="W587" s="6"/>
      <c r="X587" s="6"/>
      <c r="Y587" s="6"/>
      <c r="Z587" s="6"/>
      <c r="AA587" s="6"/>
    </row>
    <row r="588" spans="22:27" ht="12.75" x14ac:dyDescent="0.2">
      <c r="V588" s="6"/>
      <c r="W588" s="6"/>
      <c r="X588" s="6"/>
      <c r="Y588" s="6"/>
      <c r="Z588" s="6"/>
      <c r="AA588" s="6"/>
    </row>
    <row r="589" spans="22:27" ht="12.75" x14ac:dyDescent="0.2">
      <c r="V589" s="6"/>
      <c r="W589" s="6"/>
      <c r="X589" s="6"/>
      <c r="Y589" s="6"/>
      <c r="Z589" s="6"/>
      <c r="AA589" s="6"/>
    </row>
    <row r="590" spans="22:27" ht="12.75" x14ac:dyDescent="0.2">
      <c r="V590" s="6"/>
      <c r="W590" s="6"/>
      <c r="X590" s="6"/>
      <c r="Y590" s="6"/>
      <c r="Z590" s="6"/>
      <c r="AA590" s="6"/>
    </row>
    <row r="591" spans="22:27" ht="12.75" x14ac:dyDescent="0.2">
      <c r="V591" s="6"/>
      <c r="W591" s="6"/>
      <c r="X591" s="6"/>
      <c r="Y591" s="6"/>
      <c r="Z591" s="6"/>
      <c r="AA591" s="6"/>
    </row>
    <row r="592" spans="22:27" ht="12.75" x14ac:dyDescent="0.2">
      <c r="V592" s="6"/>
      <c r="W592" s="6"/>
      <c r="X592" s="6"/>
      <c r="Y592" s="6"/>
      <c r="Z592" s="6"/>
      <c r="AA592" s="6"/>
    </row>
    <row r="593" spans="22:27" ht="12.75" x14ac:dyDescent="0.2">
      <c r="V593" s="6"/>
      <c r="W593" s="6"/>
      <c r="X593" s="6"/>
      <c r="Y593" s="6"/>
      <c r="Z593" s="6"/>
      <c r="AA593" s="6"/>
    </row>
    <row r="594" spans="22:27" ht="12.75" x14ac:dyDescent="0.2">
      <c r="V594" s="6"/>
      <c r="W594" s="6"/>
      <c r="X594" s="6"/>
      <c r="Y594" s="6"/>
      <c r="Z594" s="6"/>
      <c r="AA594" s="6"/>
    </row>
    <row r="595" spans="22:27" ht="12.75" x14ac:dyDescent="0.2">
      <c r="V595" s="6"/>
      <c r="W595" s="6"/>
      <c r="X595" s="6"/>
      <c r="Y595" s="6"/>
      <c r="Z595" s="6"/>
      <c r="AA595" s="6"/>
    </row>
    <row r="596" spans="22:27" ht="12.75" x14ac:dyDescent="0.2">
      <c r="V596" s="6"/>
      <c r="W596" s="6"/>
      <c r="X596" s="6"/>
      <c r="Y596" s="6"/>
      <c r="Z596" s="6"/>
      <c r="AA596" s="6"/>
    </row>
    <row r="597" spans="22:27" ht="12.75" x14ac:dyDescent="0.2">
      <c r="V597" s="6"/>
      <c r="W597" s="6"/>
      <c r="X597" s="6"/>
      <c r="Y597" s="6"/>
      <c r="Z597" s="6"/>
      <c r="AA597" s="6"/>
    </row>
    <row r="598" spans="22:27" ht="12.75" x14ac:dyDescent="0.2">
      <c r="V598" s="6"/>
      <c r="W598" s="6"/>
      <c r="X598" s="6"/>
      <c r="Y598" s="6"/>
      <c r="Z598" s="6"/>
      <c r="AA598" s="6"/>
    </row>
    <row r="599" spans="22:27" ht="12.75" x14ac:dyDescent="0.2">
      <c r="V599" s="6"/>
      <c r="W599" s="6"/>
      <c r="X599" s="6"/>
      <c r="Y599" s="6"/>
      <c r="Z599" s="6"/>
      <c r="AA599" s="6"/>
    </row>
    <row r="600" spans="22:27" ht="12.75" x14ac:dyDescent="0.2">
      <c r="V600" s="6"/>
      <c r="W600" s="6"/>
      <c r="X600" s="6"/>
      <c r="Y600" s="6"/>
      <c r="Z600" s="6"/>
      <c r="AA600" s="6"/>
    </row>
    <row r="601" spans="22:27" ht="12.75" x14ac:dyDescent="0.2">
      <c r="V601" s="6"/>
      <c r="W601" s="6"/>
      <c r="X601" s="6"/>
      <c r="Y601" s="6"/>
      <c r="Z601" s="6"/>
      <c r="AA601" s="6"/>
    </row>
    <row r="602" spans="22:27" ht="12.75" x14ac:dyDescent="0.2">
      <c r="V602" s="6"/>
      <c r="W602" s="6"/>
      <c r="X602" s="6"/>
      <c r="Y602" s="6"/>
      <c r="Z602" s="6"/>
      <c r="AA602" s="6"/>
    </row>
    <row r="603" spans="22:27" ht="12.75" x14ac:dyDescent="0.2">
      <c r="V603" s="6"/>
      <c r="W603" s="6"/>
      <c r="X603" s="6"/>
      <c r="Y603" s="6"/>
      <c r="Z603" s="6"/>
      <c r="AA603" s="6"/>
    </row>
    <row r="604" spans="22:27" ht="12.75" x14ac:dyDescent="0.2">
      <c r="V604" s="6"/>
      <c r="W604" s="6"/>
      <c r="X604" s="6"/>
      <c r="Y604" s="6"/>
      <c r="Z604" s="6"/>
      <c r="AA604" s="6"/>
    </row>
    <row r="605" spans="22:27" ht="12.75" x14ac:dyDescent="0.2">
      <c r="V605" s="6"/>
      <c r="W605" s="6"/>
      <c r="X605" s="6"/>
      <c r="Y605" s="6"/>
      <c r="Z605" s="6"/>
      <c r="AA605" s="6"/>
    </row>
    <row r="606" spans="22:27" ht="12.75" x14ac:dyDescent="0.2">
      <c r="V606" s="6"/>
      <c r="W606" s="6"/>
      <c r="X606" s="6"/>
      <c r="Y606" s="6"/>
      <c r="Z606" s="6"/>
      <c r="AA606" s="6"/>
    </row>
    <row r="607" spans="22:27" ht="12.75" x14ac:dyDescent="0.2">
      <c r="V607" s="6"/>
      <c r="W607" s="6"/>
      <c r="X607" s="6"/>
      <c r="Y607" s="6"/>
      <c r="Z607" s="6"/>
      <c r="AA607" s="6"/>
    </row>
    <row r="608" spans="22:27" ht="12.75" x14ac:dyDescent="0.2">
      <c r="V608" s="6"/>
      <c r="W608" s="6"/>
      <c r="X608" s="6"/>
      <c r="Y608" s="6"/>
      <c r="Z608" s="6"/>
      <c r="AA608" s="6"/>
    </row>
    <row r="609" spans="22:27" ht="12.75" x14ac:dyDescent="0.2">
      <c r="V609" s="6"/>
      <c r="W609" s="6"/>
      <c r="X609" s="6"/>
      <c r="Y609" s="6"/>
      <c r="Z609" s="6"/>
      <c r="AA609" s="6"/>
    </row>
    <row r="610" spans="22:27" ht="12.75" x14ac:dyDescent="0.2">
      <c r="V610" s="6"/>
      <c r="W610" s="6"/>
      <c r="X610" s="6"/>
      <c r="Y610" s="6"/>
      <c r="Z610" s="6"/>
      <c r="AA610" s="6"/>
    </row>
    <row r="611" spans="22:27" ht="12.75" x14ac:dyDescent="0.2">
      <c r="V611" s="6"/>
      <c r="W611" s="6"/>
      <c r="X611" s="6"/>
      <c r="Y611" s="6"/>
      <c r="Z611" s="6"/>
      <c r="AA611" s="6"/>
    </row>
    <row r="612" spans="22:27" ht="12.75" x14ac:dyDescent="0.2">
      <c r="V612" s="6"/>
      <c r="W612" s="6"/>
      <c r="X612" s="6"/>
      <c r="Y612" s="6"/>
      <c r="Z612" s="6"/>
      <c r="AA612" s="6"/>
    </row>
    <row r="613" spans="22:27" ht="12.75" x14ac:dyDescent="0.2">
      <c r="V613" s="6"/>
      <c r="W613" s="6"/>
      <c r="X613" s="6"/>
      <c r="Y613" s="6"/>
      <c r="Z613" s="6"/>
      <c r="AA613" s="6"/>
    </row>
    <row r="614" spans="22:27" ht="12.75" x14ac:dyDescent="0.2">
      <c r="V614" s="6"/>
      <c r="W614" s="6"/>
      <c r="X614" s="6"/>
      <c r="Y614" s="6"/>
      <c r="Z614" s="6"/>
      <c r="AA614" s="6"/>
    </row>
    <row r="615" spans="22:27" ht="12.75" x14ac:dyDescent="0.2">
      <c r="V615" s="6"/>
      <c r="W615" s="6"/>
      <c r="X615" s="6"/>
      <c r="Y615" s="6"/>
      <c r="Z615" s="6"/>
      <c r="AA615" s="6"/>
    </row>
    <row r="616" spans="22:27" ht="12.75" x14ac:dyDescent="0.2">
      <c r="V616" s="6"/>
      <c r="W616" s="6"/>
      <c r="X616" s="6"/>
      <c r="Y616" s="6"/>
      <c r="Z616" s="6"/>
      <c r="AA616" s="6"/>
    </row>
    <row r="617" spans="22:27" ht="12.75" x14ac:dyDescent="0.2">
      <c r="V617" s="6"/>
      <c r="W617" s="6"/>
      <c r="X617" s="6"/>
      <c r="Y617" s="6"/>
      <c r="Z617" s="6"/>
      <c r="AA617" s="6"/>
    </row>
    <row r="618" spans="22:27" ht="12.75" x14ac:dyDescent="0.2">
      <c r="V618" s="6"/>
      <c r="W618" s="6"/>
      <c r="X618" s="6"/>
      <c r="Y618" s="6"/>
      <c r="Z618" s="6"/>
      <c r="AA618" s="6"/>
    </row>
    <row r="619" spans="22:27" ht="12.75" x14ac:dyDescent="0.2">
      <c r="V619" s="6"/>
      <c r="W619" s="6"/>
      <c r="X619" s="6"/>
      <c r="Y619" s="6"/>
      <c r="Z619" s="6"/>
      <c r="AA619" s="6"/>
    </row>
    <row r="620" spans="22:27" ht="12.75" x14ac:dyDescent="0.2">
      <c r="V620" s="6"/>
      <c r="W620" s="6"/>
      <c r="X620" s="6"/>
      <c r="Y620" s="6"/>
      <c r="Z620" s="6"/>
      <c r="AA620" s="6"/>
    </row>
    <row r="621" spans="22:27" ht="12.75" x14ac:dyDescent="0.2">
      <c r="V621" s="6"/>
      <c r="W621" s="6"/>
      <c r="X621" s="6"/>
      <c r="Y621" s="6"/>
      <c r="Z621" s="6"/>
      <c r="AA621" s="6"/>
    </row>
    <row r="622" spans="22:27" ht="12.75" x14ac:dyDescent="0.2">
      <c r="V622" s="6"/>
      <c r="W622" s="6"/>
      <c r="X622" s="6"/>
      <c r="Y622" s="6"/>
      <c r="Z622" s="6"/>
      <c r="AA622" s="6"/>
    </row>
    <row r="623" spans="22:27" ht="12.75" x14ac:dyDescent="0.2">
      <c r="V623" s="6"/>
      <c r="W623" s="6"/>
      <c r="X623" s="6"/>
      <c r="Y623" s="6"/>
      <c r="Z623" s="6"/>
      <c r="AA623" s="6"/>
    </row>
    <row r="624" spans="22:27" ht="12.75" x14ac:dyDescent="0.2">
      <c r="V624" s="6"/>
      <c r="W624" s="6"/>
      <c r="X624" s="6"/>
      <c r="Y624" s="6"/>
      <c r="Z624" s="6"/>
      <c r="AA624" s="6"/>
    </row>
    <row r="625" spans="22:27" ht="12.75" x14ac:dyDescent="0.2">
      <c r="V625" s="6"/>
      <c r="W625" s="6"/>
      <c r="X625" s="6"/>
      <c r="Y625" s="6"/>
      <c r="Z625" s="6"/>
      <c r="AA625" s="6"/>
    </row>
    <row r="626" spans="22:27" ht="12.75" x14ac:dyDescent="0.2">
      <c r="V626" s="6"/>
      <c r="W626" s="6"/>
      <c r="X626" s="6"/>
      <c r="Y626" s="6"/>
      <c r="Z626" s="6"/>
      <c r="AA626" s="6"/>
    </row>
    <row r="627" spans="22:27" ht="12.75" x14ac:dyDescent="0.2">
      <c r="V627" s="6"/>
      <c r="W627" s="6"/>
      <c r="X627" s="6"/>
      <c r="Y627" s="6"/>
      <c r="Z627" s="6"/>
      <c r="AA627" s="6"/>
    </row>
    <row r="628" spans="22:27" ht="12.75" x14ac:dyDescent="0.2">
      <c r="V628" s="6"/>
      <c r="W628" s="6"/>
      <c r="X628" s="6"/>
      <c r="Y628" s="6"/>
      <c r="Z628" s="6"/>
      <c r="AA628" s="6"/>
    </row>
    <row r="629" spans="22:27" ht="12.75" x14ac:dyDescent="0.2">
      <c r="V629" s="6"/>
      <c r="W629" s="6"/>
      <c r="X629" s="6"/>
      <c r="Y629" s="6"/>
      <c r="Z629" s="6"/>
      <c r="AA629" s="6"/>
    </row>
    <row r="630" spans="22:27" ht="12.75" x14ac:dyDescent="0.2">
      <c r="V630" s="6"/>
      <c r="W630" s="6"/>
      <c r="X630" s="6"/>
      <c r="Y630" s="6"/>
      <c r="Z630" s="6"/>
      <c r="AA630" s="6"/>
    </row>
    <row r="631" spans="22:27" ht="12.75" x14ac:dyDescent="0.2">
      <c r="V631" s="6"/>
      <c r="W631" s="6"/>
      <c r="X631" s="6"/>
      <c r="Y631" s="6"/>
      <c r="Z631" s="6"/>
      <c r="AA631" s="6"/>
    </row>
    <row r="632" spans="22:27" ht="12.75" x14ac:dyDescent="0.2">
      <c r="V632" s="6"/>
      <c r="W632" s="6"/>
      <c r="X632" s="6"/>
      <c r="Y632" s="6"/>
      <c r="Z632" s="6"/>
      <c r="AA632" s="6"/>
    </row>
    <row r="633" spans="22:27" ht="12.75" x14ac:dyDescent="0.2">
      <c r="V633" s="6"/>
      <c r="W633" s="6"/>
      <c r="X633" s="6"/>
      <c r="Y633" s="6"/>
      <c r="Z633" s="6"/>
      <c r="AA633" s="6"/>
    </row>
    <row r="634" spans="22:27" ht="12.75" x14ac:dyDescent="0.2">
      <c r="V634" s="6"/>
      <c r="W634" s="6"/>
      <c r="X634" s="6"/>
      <c r="Y634" s="6"/>
      <c r="Z634" s="6"/>
      <c r="AA634" s="6"/>
    </row>
    <row r="635" spans="22:27" ht="12.75" x14ac:dyDescent="0.2">
      <c r="V635" s="6"/>
      <c r="W635" s="6"/>
      <c r="X635" s="6"/>
      <c r="Y635" s="6"/>
      <c r="Z635" s="6"/>
      <c r="AA635" s="6"/>
    </row>
    <row r="636" spans="22:27" ht="12.75" x14ac:dyDescent="0.2">
      <c r="V636" s="6"/>
      <c r="W636" s="6"/>
      <c r="X636" s="6"/>
      <c r="Y636" s="6"/>
      <c r="Z636" s="6"/>
      <c r="AA636" s="6"/>
    </row>
    <row r="637" spans="22:27" ht="12.75" x14ac:dyDescent="0.2">
      <c r="V637" s="6"/>
      <c r="W637" s="6"/>
      <c r="X637" s="6"/>
      <c r="Y637" s="6"/>
      <c r="Z637" s="6"/>
      <c r="AA637" s="6"/>
    </row>
    <row r="638" spans="22:27" ht="12.75" x14ac:dyDescent="0.2">
      <c r="V638" s="6"/>
      <c r="W638" s="6"/>
      <c r="X638" s="6"/>
      <c r="Y638" s="6"/>
      <c r="Z638" s="6"/>
      <c r="AA638" s="6"/>
    </row>
    <row r="639" spans="22:27" ht="12.75" x14ac:dyDescent="0.2">
      <c r="V639" s="6"/>
      <c r="W639" s="6"/>
      <c r="X639" s="6"/>
      <c r="Y639" s="6"/>
      <c r="Z639" s="6"/>
      <c r="AA639" s="6"/>
    </row>
    <row r="640" spans="22:27" ht="12.75" x14ac:dyDescent="0.2">
      <c r="V640" s="6"/>
      <c r="W640" s="6"/>
      <c r="X640" s="6"/>
      <c r="Y640" s="6"/>
      <c r="Z640" s="6"/>
      <c r="AA640" s="6"/>
    </row>
    <row r="641" spans="22:27" ht="12.75" x14ac:dyDescent="0.2">
      <c r="V641" s="6"/>
      <c r="W641" s="6"/>
      <c r="X641" s="6"/>
      <c r="Y641" s="6"/>
      <c r="Z641" s="6"/>
      <c r="AA641" s="6"/>
    </row>
    <row r="642" spans="22:27" ht="12.75" x14ac:dyDescent="0.2">
      <c r="V642" s="6"/>
      <c r="W642" s="6"/>
      <c r="X642" s="6"/>
      <c r="Y642" s="6"/>
      <c r="Z642" s="6"/>
      <c r="AA642" s="6"/>
    </row>
    <row r="643" spans="22:27" ht="12.75" x14ac:dyDescent="0.2">
      <c r="V643" s="6"/>
      <c r="W643" s="6"/>
      <c r="X643" s="6"/>
      <c r="Y643" s="6"/>
      <c r="Z643" s="6"/>
      <c r="AA643" s="6"/>
    </row>
    <row r="644" spans="22:27" ht="12.75" x14ac:dyDescent="0.2">
      <c r="V644" s="6"/>
      <c r="W644" s="6"/>
      <c r="X644" s="6"/>
      <c r="Y644" s="6"/>
      <c r="Z644" s="6"/>
      <c r="AA644" s="6"/>
    </row>
    <row r="645" spans="22:27" ht="12.75" x14ac:dyDescent="0.2">
      <c r="V645" s="6"/>
      <c r="W645" s="6"/>
      <c r="X645" s="6"/>
      <c r="Y645" s="6"/>
      <c r="Z645" s="6"/>
      <c r="AA645" s="6"/>
    </row>
    <row r="646" spans="22:27" ht="12.75" x14ac:dyDescent="0.2">
      <c r="V646" s="6"/>
      <c r="W646" s="6"/>
      <c r="X646" s="6"/>
      <c r="Y646" s="6"/>
      <c r="Z646" s="6"/>
      <c r="AA646" s="6"/>
    </row>
    <row r="647" spans="22:27" ht="12.75" x14ac:dyDescent="0.2">
      <c r="V647" s="6"/>
      <c r="W647" s="6"/>
      <c r="X647" s="6"/>
      <c r="Y647" s="6"/>
      <c r="Z647" s="6"/>
      <c r="AA647" s="6"/>
    </row>
    <row r="648" spans="22:27" ht="12.75" x14ac:dyDescent="0.2">
      <c r="V648" s="6"/>
      <c r="W648" s="6"/>
      <c r="X648" s="6"/>
      <c r="Y648" s="6"/>
      <c r="Z648" s="6"/>
      <c r="AA648" s="6"/>
    </row>
    <row r="649" spans="22:27" ht="12.75" x14ac:dyDescent="0.2">
      <c r="V649" s="6"/>
      <c r="W649" s="6"/>
      <c r="X649" s="6"/>
      <c r="Y649" s="6"/>
      <c r="Z649" s="6"/>
      <c r="AA649" s="6"/>
    </row>
    <row r="650" spans="22:27" ht="12.75" x14ac:dyDescent="0.2">
      <c r="V650" s="6"/>
      <c r="W650" s="6"/>
      <c r="X650" s="6"/>
      <c r="Y650" s="6"/>
      <c r="Z650" s="6"/>
      <c r="AA650" s="6"/>
    </row>
    <row r="651" spans="22:27" ht="12.75" x14ac:dyDescent="0.2">
      <c r="V651" s="6"/>
      <c r="W651" s="6"/>
      <c r="X651" s="6"/>
      <c r="Y651" s="6"/>
      <c r="Z651" s="6"/>
      <c r="AA651" s="6"/>
    </row>
    <row r="652" spans="22:27" ht="12.75" x14ac:dyDescent="0.2">
      <c r="V652" s="6"/>
      <c r="W652" s="6"/>
      <c r="X652" s="6"/>
      <c r="Y652" s="6"/>
      <c r="Z652" s="6"/>
      <c r="AA652" s="6"/>
    </row>
    <row r="653" spans="22:27" ht="12.75" x14ac:dyDescent="0.2">
      <c r="V653" s="6"/>
      <c r="W653" s="6"/>
      <c r="X653" s="6"/>
      <c r="Y653" s="6"/>
      <c r="Z653" s="6"/>
      <c r="AA653" s="6"/>
    </row>
    <row r="654" spans="22:27" ht="12.75" x14ac:dyDescent="0.2">
      <c r="V654" s="6"/>
      <c r="W654" s="6"/>
      <c r="X654" s="6"/>
      <c r="Y654" s="6"/>
      <c r="Z654" s="6"/>
      <c r="AA654" s="6"/>
    </row>
    <row r="655" spans="22:27" ht="12.75" x14ac:dyDescent="0.2">
      <c r="V655" s="6"/>
      <c r="W655" s="6"/>
      <c r="X655" s="6"/>
      <c r="Y655" s="6"/>
      <c r="Z655" s="6"/>
      <c r="AA655" s="6"/>
    </row>
    <row r="656" spans="22:27" ht="12.75" x14ac:dyDescent="0.2">
      <c r="V656" s="6"/>
      <c r="W656" s="6"/>
      <c r="X656" s="6"/>
      <c r="Y656" s="6"/>
      <c r="Z656" s="6"/>
      <c r="AA656" s="6"/>
    </row>
    <row r="657" spans="22:27" ht="12.75" x14ac:dyDescent="0.2">
      <c r="V657" s="6"/>
      <c r="W657" s="6"/>
      <c r="X657" s="6"/>
      <c r="Y657" s="6"/>
      <c r="Z657" s="6"/>
      <c r="AA657" s="6"/>
    </row>
    <row r="658" spans="22:27" ht="12.75" x14ac:dyDescent="0.2">
      <c r="V658" s="6"/>
      <c r="W658" s="6"/>
      <c r="X658" s="6"/>
      <c r="Y658" s="6"/>
      <c r="Z658" s="6"/>
      <c r="AA658" s="6"/>
    </row>
    <row r="659" spans="22:27" ht="12.75" x14ac:dyDescent="0.2">
      <c r="V659" s="6"/>
      <c r="W659" s="6"/>
      <c r="X659" s="6"/>
      <c r="Y659" s="6"/>
      <c r="Z659" s="6"/>
      <c r="AA659" s="6"/>
    </row>
    <row r="660" spans="22:27" ht="12.75" x14ac:dyDescent="0.2">
      <c r="V660" s="6"/>
      <c r="W660" s="6"/>
      <c r="X660" s="6"/>
      <c r="Y660" s="6"/>
      <c r="Z660" s="6"/>
      <c r="AA660" s="6"/>
    </row>
    <row r="661" spans="22:27" ht="12.75" x14ac:dyDescent="0.2">
      <c r="V661" s="6"/>
      <c r="W661" s="6"/>
      <c r="X661" s="6"/>
      <c r="Y661" s="6"/>
      <c r="Z661" s="6"/>
      <c r="AA661" s="6"/>
    </row>
    <row r="662" spans="22:27" ht="12.75" x14ac:dyDescent="0.2">
      <c r="V662" s="6"/>
      <c r="W662" s="6"/>
      <c r="X662" s="6"/>
      <c r="Y662" s="6"/>
      <c r="Z662" s="6"/>
      <c r="AA662" s="6"/>
    </row>
    <row r="663" spans="22:27" ht="12.75" x14ac:dyDescent="0.2">
      <c r="V663" s="6"/>
      <c r="W663" s="6"/>
      <c r="X663" s="6"/>
      <c r="Y663" s="6"/>
      <c r="Z663" s="6"/>
      <c r="AA663" s="6"/>
    </row>
    <row r="664" spans="22:27" ht="12.75" x14ac:dyDescent="0.2">
      <c r="V664" s="6"/>
      <c r="W664" s="6"/>
      <c r="X664" s="6"/>
      <c r="Y664" s="6"/>
      <c r="Z664" s="6"/>
      <c r="AA664" s="6"/>
    </row>
    <row r="665" spans="22:27" ht="12.75" x14ac:dyDescent="0.2">
      <c r="V665" s="6"/>
      <c r="W665" s="6"/>
      <c r="X665" s="6"/>
      <c r="Y665" s="6"/>
      <c r="Z665" s="6"/>
      <c r="AA665" s="6"/>
    </row>
    <row r="666" spans="22:27" ht="12.75" x14ac:dyDescent="0.2">
      <c r="V666" s="6"/>
      <c r="W666" s="6"/>
      <c r="X666" s="6"/>
      <c r="Y666" s="6"/>
      <c r="Z666" s="6"/>
      <c r="AA666" s="6"/>
    </row>
    <row r="667" spans="22:27" ht="12.75" x14ac:dyDescent="0.2">
      <c r="V667" s="6"/>
      <c r="W667" s="6"/>
      <c r="X667" s="6"/>
      <c r="Y667" s="6"/>
      <c r="Z667" s="6"/>
      <c r="AA667" s="6"/>
    </row>
    <row r="668" spans="22:27" ht="12.75" x14ac:dyDescent="0.2">
      <c r="V668" s="6"/>
      <c r="W668" s="6"/>
      <c r="X668" s="6"/>
      <c r="Y668" s="6"/>
      <c r="Z668" s="6"/>
      <c r="AA668" s="6"/>
    </row>
    <row r="669" spans="22:27" ht="12.75" x14ac:dyDescent="0.2">
      <c r="V669" s="6"/>
      <c r="W669" s="6"/>
      <c r="X669" s="6"/>
      <c r="Y669" s="6"/>
      <c r="Z669" s="6"/>
      <c r="AA669" s="6"/>
    </row>
    <row r="670" spans="22:27" ht="12.75" x14ac:dyDescent="0.2">
      <c r="V670" s="6"/>
      <c r="W670" s="6"/>
      <c r="X670" s="6"/>
      <c r="Y670" s="6"/>
      <c r="Z670" s="6"/>
      <c r="AA670" s="6"/>
    </row>
    <row r="671" spans="22:27" ht="12.75" x14ac:dyDescent="0.2">
      <c r="V671" s="6"/>
      <c r="W671" s="6"/>
      <c r="X671" s="6"/>
      <c r="Y671" s="6"/>
      <c r="Z671" s="6"/>
      <c r="AA671" s="6"/>
    </row>
    <row r="672" spans="22:27" ht="12.75" x14ac:dyDescent="0.2">
      <c r="V672" s="6"/>
      <c r="W672" s="6"/>
      <c r="X672" s="6"/>
      <c r="Y672" s="6"/>
      <c r="Z672" s="6"/>
      <c r="AA672" s="6"/>
    </row>
    <row r="673" spans="22:27" ht="12.75" x14ac:dyDescent="0.2">
      <c r="V673" s="6"/>
      <c r="W673" s="6"/>
      <c r="X673" s="6"/>
      <c r="Y673" s="6"/>
      <c r="Z673" s="6"/>
      <c r="AA673" s="6"/>
    </row>
    <row r="674" spans="22:27" ht="12.75" x14ac:dyDescent="0.2">
      <c r="V674" s="6"/>
      <c r="W674" s="6"/>
      <c r="X674" s="6"/>
      <c r="Y674" s="6"/>
      <c r="Z674" s="6"/>
      <c r="AA674" s="6"/>
    </row>
    <row r="675" spans="22:27" ht="12.75" x14ac:dyDescent="0.2">
      <c r="V675" s="6"/>
      <c r="W675" s="6"/>
      <c r="X675" s="6"/>
      <c r="Y675" s="6"/>
      <c r="Z675" s="6"/>
      <c r="AA675" s="6"/>
    </row>
    <row r="676" spans="22:27" ht="12.75" x14ac:dyDescent="0.2">
      <c r="V676" s="6"/>
      <c r="W676" s="6"/>
      <c r="X676" s="6"/>
      <c r="Y676" s="6"/>
      <c r="Z676" s="6"/>
      <c r="AA676" s="6"/>
    </row>
    <row r="677" spans="22:27" ht="12.75" x14ac:dyDescent="0.2">
      <c r="V677" s="6"/>
      <c r="W677" s="6"/>
      <c r="X677" s="6"/>
      <c r="Y677" s="6"/>
      <c r="Z677" s="6"/>
      <c r="AA677" s="6"/>
    </row>
    <row r="678" spans="22:27" ht="12.75" x14ac:dyDescent="0.2">
      <c r="V678" s="6"/>
      <c r="W678" s="6"/>
      <c r="X678" s="6"/>
      <c r="Y678" s="6"/>
      <c r="Z678" s="6"/>
      <c r="AA678" s="6"/>
    </row>
    <row r="679" spans="22:27" ht="12.75" x14ac:dyDescent="0.2">
      <c r="V679" s="6"/>
      <c r="W679" s="6"/>
      <c r="X679" s="6"/>
      <c r="Y679" s="6"/>
      <c r="Z679" s="6"/>
      <c r="AA679" s="6"/>
    </row>
    <row r="680" spans="22:27" ht="12.75" x14ac:dyDescent="0.2">
      <c r="V680" s="6"/>
      <c r="W680" s="6"/>
      <c r="X680" s="6"/>
      <c r="Y680" s="6"/>
      <c r="Z680" s="6"/>
      <c r="AA680" s="6"/>
    </row>
    <row r="681" spans="22:27" ht="12.75" x14ac:dyDescent="0.2">
      <c r="V681" s="6"/>
      <c r="W681" s="6"/>
      <c r="X681" s="6"/>
      <c r="Y681" s="6"/>
      <c r="Z681" s="6"/>
      <c r="AA681" s="6"/>
    </row>
    <row r="682" spans="22:27" ht="12.75" x14ac:dyDescent="0.2">
      <c r="V682" s="6"/>
      <c r="W682" s="6"/>
      <c r="X682" s="6"/>
      <c r="Y682" s="6"/>
      <c r="Z682" s="6"/>
      <c r="AA682" s="6"/>
    </row>
    <row r="683" spans="22:27" ht="12.75" x14ac:dyDescent="0.2">
      <c r="V683" s="6"/>
      <c r="W683" s="6"/>
      <c r="X683" s="6"/>
      <c r="Y683" s="6"/>
      <c r="Z683" s="6"/>
      <c r="AA683" s="6"/>
    </row>
    <row r="684" spans="22:27" ht="12.75" x14ac:dyDescent="0.2">
      <c r="V684" s="6"/>
      <c r="W684" s="6"/>
      <c r="X684" s="6"/>
      <c r="Y684" s="6"/>
      <c r="Z684" s="6"/>
      <c r="AA684" s="6"/>
    </row>
    <row r="685" spans="22:27" ht="12.75" x14ac:dyDescent="0.2">
      <c r="V685" s="6"/>
      <c r="W685" s="6"/>
      <c r="X685" s="6"/>
      <c r="Y685" s="6"/>
      <c r="Z685" s="6"/>
      <c r="AA685" s="6"/>
    </row>
    <row r="686" spans="22:27" ht="12.75" x14ac:dyDescent="0.2">
      <c r="V686" s="6"/>
      <c r="W686" s="6"/>
      <c r="X686" s="6"/>
      <c r="Y686" s="6"/>
      <c r="Z686" s="6"/>
      <c r="AA686" s="6"/>
    </row>
    <row r="687" spans="22:27" ht="12.75" x14ac:dyDescent="0.2">
      <c r="V687" s="6"/>
      <c r="W687" s="6"/>
      <c r="X687" s="6"/>
      <c r="Y687" s="6"/>
      <c r="Z687" s="6"/>
      <c r="AA687" s="6"/>
    </row>
    <row r="688" spans="22:27" ht="12.75" x14ac:dyDescent="0.2">
      <c r="V688" s="6"/>
      <c r="W688" s="6"/>
      <c r="X688" s="6"/>
      <c r="Y688" s="6"/>
      <c r="Z688" s="6"/>
      <c r="AA688" s="6"/>
    </row>
    <row r="689" spans="22:27" ht="12.75" x14ac:dyDescent="0.2">
      <c r="V689" s="6"/>
      <c r="W689" s="6"/>
      <c r="X689" s="6"/>
      <c r="Y689" s="6"/>
      <c r="Z689" s="6"/>
      <c r="AA689" s="6"/>
    </row>
    <row r="690" spans="22:27" ht="12.75" x14ac:dyDescent="0.2">
      <c r="V690" s="6"/>
      <c r="W690" s="6"/>
      <c r="X690" s="6"/>
      <c r="Y690" s="6"/>
      <c r="Z690" s="6"/>
      <c r="AA690" s="6"/>
    </row>
    <row r="691" spans="22:27" ht="12.75" x14ac:dyDescent="0.2">
      <c r="V691" s="6"/>
      <c r="W691" s="6"/>
      <c r="X691" s="6"/>
      <c r="Y691" s="6"/>
      <c r="Z691" s="6"/>
      <c r="AA691" s="6"/>
    </row>
    <row r="692" spans="22:27" ht="12.75" x14ac:dyDescent="0.2">
      <c r="V692" s="6"/>
      <c r="W692" s="6"/>
      <c r="X692" s="6"/>
      <c r="Y692" s="6"/>
      <c r="Z692" s="6"/>
      <c r="AA692" s="6"/>
    </row>
    <row r="693" spans="22:27" ht="12.75" x14ac:dyDescent="0.2">
      <c r="V693" s="6"/>
      <c r="W693" s="6"/>
      <c r="X693" s="6"/>
      <c r="Y693" s="6"/>
      <c r="Z693" s="6"/>
      <c r="AA693" s="6"/>
    </row>
    <row r="694" spans="22:27" ht="12.75" x14ac:dyDescent="0.2">
      <c r="V694" s="6"/>
      <c r="W694" s="6"/>
      <c r="X694" s="6"/>
      <c r="Y694" s="6"/>
      <c r="Z694" s="6"/>
      <c r="AA694" s="6"/>
    </row>
    <row r="695" spans="22:27" ht="12.75" x14ac:dyDescent="0.2">
      <c r="V695" s="6"/>
      <c r="W695" s="6"/>
      <c r="X695" s="6"/>
      <c r="Y695" s="6"/>
      <c r="Z695" s="6"/>
      <c r="AA695" s="6"/>
    </row>
    <row r="696" spans="22:27" ht="12.75" x14ac:dyDescent="0.2">
      <c r="V696" s="6"/>
      <c r="W696" s="6"/>
      <c r="X696" s="6"/>
      <c r="Y696" s="6"/>
      <c r="Z696" s="6"/>
      <c r="AA696" s="6"/>
    </row>
    <row r="697" spans="22:27" ht="12.75" x14ac:dyDescent="0.2">
      <c r="V697" s="6"/>
      <c r="W697" s="6"/>
      <c r="X697" s="6"/>
      <c r="Y697" s="6"/>
      <c r="Z697" s="6"/>
      <c r="AA697" s="6"/>
    </row>
    <row r="698" spans="22:27" ht="12.75" x14ac:dyDescent="0.2">
      <c r="V698" s="6"/>
      <c r="W698" s="6"/>
      <c r="X698" s="6"/>
      <c r="Y698" s="6"/>
      <c r="Z698" s="6"/>
      <c r="AA698" s="6"/>
    </row>
    <row r="699" spans="22:27" ht="12.75" x14ac:dyDescent="0.2">
      <c r="V699" s="6"/>
      <c r="W699" s="6"/>
      <c r="X699" s="6"/>
      <c r="Y699" s="6"/>
      <c r="Z699" s="6"/>
      <c r="AA699" s="6"/>
    </row>
    <row r="700" spans="22:27" ht="12.75" x14ac:dyDescent="0.2">
      <c r="V700" s="6"/>
      <c r="W700" s="6"/>
      <c r="X700" s="6"/>
      <c r="Y700" s="6"/>
      <c r="Z700" s="6"/>
      <c r="AA700" s="6"/>
    </row>
    <row r="701" spans="22:27" ht="12.75" x14ac:dyDescent="0.2">
      <c r="V701" s="6"/>
      <c r="W701" s="6"/>
      <c r="X701" s="6"/>
      <c r="Y701" s="6"/>
      <c r="Z701" s="6"/>
      <c r="AA701" s="6"/>
    </row>
    <row r="702" spans="22:27" ht="12.75" x14ac:dyDescent="0.2">
      <c r="V702" s="6"/>
      <c r="W702" s="6"/>
      <c r="X702" s="6"/>
      <c r="Y702" s="6"/>
      <c r="Z702" s="6"/>
      <c r="AA702" s="6"/>
    </row>
    <row r="703" spans="22:27" ht="12.75" x14ac:dyDescent="0.2">
      <c r="V703" s="6"/>
      <c r="W703" s="6"/>
      <c r="X703" s="6"/>
      <c r="Y703" s="6"/>
      <c r="Z703" s="6"/>
      <c r="AA703" s="6"/>
    </row>
    <row r="704" spans="22:27" ht="12.75" x14ac:dyDescent="0.2">
      <c r="V704" s="6"/>
      <c r="W704" s="6"/>
      <c r="X704" s="6"/>
      <c r="Y704" s="6"/>
      <c r="Z704" s="6"/>
      <c r="AA704" s="6"/>
    </row>
    <row r="705" spans="22:27" ht="12.75" x14ac:dyDescent="0.2">
      <c r="V705" s="6"/>
      <c r="W705" s="6"/>
      <c r="X705" s="6"/>
      <c r="Y705" s="6"/>
      <c r="Z705" s="6"/>
      <c r="AA705" s="6"/>
    </row>
    <row r="706" spans="22:27" ht="12.75" x14ac:dyDescent="0.2">
      <c r="V706" s="6"/>
      <c r="W706" s="6"/>
      <c r="X706" s="6"/>
      <c r="Y706" s="6"/>
      <c r="Z706" s="6"/>
      <c r="AA706" s="6"/>
    </row>
    <row r="707" spans="22:27" ht="12.75" x14ac:dyDescent="0.2">
      <c r="V707" s="6"/>
      <c r="W707" s="6"/>
      <c r="X707" s="6"/>
      <c r="Y707" s="6"/>
      <c r="Z707" s="6"/>
      <c r="AA707" s="6"/>
    </row>
    <row r="708" spans="22:27" ht="12.75" x14ac:dyDescent="0.2">
      <c r="V708" s="6"/>
      <c r="W708" s="6"/>
      <c r="X708" s="6"/>
      <c r="Y708" s="6"/>
      <c r="Z708" s="6"/>
      <c r="AA708" s="6"/>
    </row>
    <row r="709" spans="22:27" ht="12.75" x14ac:dyDescent="0.2">
      <c r="V709" s="6"/>
      <c r="W709" s="6"/>
      <c r="X709" s="6"/>
      <c r="Y709" s="6"/>
      <c r="Z709" s="6"/>
      <c r="AA709" s="6"/>
    </row>
    <row r="710" spans="22:27" ht="12.75" x14ac:dyDescent="0.2">
      <c r="V710" s="6"/>
      <c r="W710" s="6"/>
      <c r="X710" s="6"/>
      <c r="Y710" s="6"/>
      <c r="Z710" s="6"/>
      <c r="AA710" s="6"/>
    </row>
    <row r="711" spans="22:27" ht="12.75" x14ac:dyDescent="0.2">
      <c r="V711" s="6"/>
      <c r="W711" s="6"/>
      <c r="X711" s="6"/>
      <c r="Y711" s="6"/>
      <c r="Z711" s="6"/>
      <c r="AA711" s="6"/>
    </row>
    <row r="712" spans="22:27" ht="12.75" x14ac:dyDescent="0.2">
      <c r="V712" s="6"/>
      <c r="W712" s="6"/>
      <c r="X712" s="6"/>
      <c r="Y712" s="6"/>
      <c r="Z712" s="6"/>
      <c r="AA712" s="6"/>
    </row>
    <row r="713" spans="22:27" ht="12.75" x14ac:dyDescent="0.2">
      <c r="V713" s="6"/>
      <c r="W713" s="6"/>
      <c r="X713" s="6"/>
      <c r="Y713" s="6"/>
      <c r="Z713" s="6"/>
      <c r="AA713" s="6"/>
    </row>
    <row r="714" spans="22:27" ht="12.75" x14ac:dyDescent="0.2">
      <c r="V714" s="6"/>
      <c r="W714" s="6"/>
      <c r="X714" s="6"/>
      <c r="Y714" s="6"/>
      <c r="Z714" s="6"/>
      <c r="AA714" s="6"/>
    </row>
    <row r="715" spans="22:27" ht="12.75" x14ac:dyDescent="0.2">
      <c r="V715" s="6"/>
      <c r="W715" s="6"/>
      <c r="X715" s="6"/>
      <c r="Y715" s="6"/>
      <c r="Z715" s="6"/>
      <c r="AA715" s="6"/>
    </row>
    <row r="716" spans="22:27" ht="12.75" x14ac:dyDescent="0.2">
      <c r="V716" s="6"/>
      <c r="W716" s="6"/>
      <c r="X716" s="6"/>
      <c r="Y716" s="6"/>
      <c r="Z716" s="6"/>
      <c r="AA716" s="6"/>
    </row>
    <row r="717" spans="22:27" ht="12.75" x14ac:dyDescent="0.2">
      <c r="V717" s="6"/>
      <c r="W717" s="6"/>
      <c r="X717" s="6"/>
      <c r="Y717" s="6"/>
      <c r="Z717" s="6"/>
      <c r="AA717" s="6"/>
    </row>
    <row r="718" spans="22:27" ht="12.75" x14ac:dyDescent="0.2">
      <c r="V718" s="6"/>
      <c r="W718" s="6"/>
      <c r="X718" s="6"/>
      <c r="Y718" s="6"/>
      <c r="Z718" s="6"/>
      <c r="AA718" s="6"/>
    </row>
    <row r="719" spans="22:27" ht="12.75" x14ac:dyDescent="0.2">
      <c r="V719" s="6"/>
      <c r="W719" s="6"/>
      <c r="X719" s="6"/>
      <c r="Y719" s="6"/>
      <c r="Z719" s="6"/>
      <c r="AA719" s="6"/>
    </row>
    <row r="720" spans="22:27" ht="12.75" x14ac:dyDescent="0.2">
      <c r="V720" s="6"/>
      <c r="W720" s="6"/>
      <c r="X720" s="6"/>
      <c r="Y720" s="6"/>
      <c r="Z720" s="6"/>
      <c r="AA720" s="6"/>
    </row>
    <row r="721" spans="22:27" ht="12.75" x14ac:dyDescent="0.2">
      <c r="V721" s="6"/>
      <c r="W721" s="6"/>
      <c r="X721" s="6"/>
      <c r="Y721" s="6"/>
      <c r="Z721" s="6"/>
      <c r="AA721" s="6"/>
    </row>
    <row r="722" spans="22:27" ht="12.75" x14ac:dyDescent="0.2">
      <c r="V722" s="6"/>
      <c r="W722" s="6"/>
      <c r="X722" s="6"/>
      <c r="Y722" s="6"/>
      <c r="Z722" s="6"/>
      <c r="AA722" s="6"/>
    </row>
    <row r="723" spans="22:27" ht="12.75" x14ac:dyDescent="0.2">
      <c r="V723" s="6"/>
      <c r="W723" s="6"/>
      <c r="X723" s="6"/>
      <c r="Y723" s="6"/>
      <c r="Z723" s="6"/>
      <c r="AA723" s="6"/>
    </row>
    <row r="724" spans="22:27" ht="12.75" x14ac:dyDescent="0.2">
      <c r="V724" s="6"/>
      <c r="W724" s="6"/>
      <c r="X724" s="6"/>
      <c r="Y724" s="6"/>
      <c r="Z724" s="6"/>
      <c r="AA724" s="6"/>
    </row>
    <row r="725" spans="22:27" ht="12.75" x14ac:dyDescent="0.2">
      <c r="V725" s="6"/>
      <c r="W725" s="6"/>
      <c r="X725" s="6"/>
      <c r="Y725" s="6"/>
      <c r="Z725" s="6"/>
      <c r="AA725" s="6"/>
    </row>
    <row r="726" spans="22:27" ht="12.75" x14ac:dyDescent="0.2">
      <c r="V726" s="6"/>
      <c r="W726" s="6"/>
      <c r="X726" s="6"/>
      <c r="Y726" s="6"/>
      <c r="Z726" s="6"/>
      <c r="AA726" s="6"/>
    </row>
    <row r="727" spans="22:27" ht="12.75" x14ac:dyDescent="0.2">
      <c r="V727" s="6"/>
      <c r="W727" s="6"/>
      <c r="X727" s="6"/>
      <c r="Y727" s="6"/>
      <c r="Z727" s="6"/>
      <c r="AA727" s="6"/>
    </row>
    <row r="728" spans="22:27" ht="12.75" x14ac:dyDescent="0.2">
      <c r="V728" s="6"/>
      <c r="W728" s="6"/>
      <c r="X728" s="6"/>
      <c r="Y728" s="6"/>
      <c r="Z728" s="6"/>
      <c r="AA728" s="6"/>
    </row>
    <row r="729" spans="22:27" ht="12.75" x14ac:dyDescent="0.2">
      <c r="V729" s="6"/>
      <c r="W729" s="6"/>
      <c r="X729" s="6"/>
      <c r="Y729" s="6"/>
      <c r="Z729" s="6"/>
      <c r="AA729" s="6"/>
    </row>
    <row r="730" spans="22:27" ht="12.75" x14ac:dyDescent="0.2">
      <c r="V730" s="6"/>
      <c r="W730" s="6"/>
      <c r="X730" s="6"/>
      <c r="Y730" s="6"/>
      <c r="Z730" s="6"/>
      <c r="AA730" s="6"/>
    </row>
    <row r="731" spans="22:27" ht="12.75" x14ac:dyDescent="0.2">
      <c r="V731" s="6"/>
      <c r="W731" s="6"/>
      <c r="X731" s="6"/>
      <c r="Y731" s="6"/>
      <c r="Z731" s="6"/>
      <c r="AA731" s="6"/>
    </row>
    <row r="732" spans="22:27" ht="12.75" x14ac:dyDescent="0.2">
      <c r="V732" s="6"/>
      <c r="W732" s="6"/>
      <c r="X732" s="6"/>
      <c r="Y732" s="6"/>
      <c r="Z732" s="6"/>
      <c r="AA732" s="6"/>
    </row>
    <row r="733" spans="22:27" ht="12.75" x14ac:dyDescent="0.2">
      <c r="V733" s="6"/>
      <c r="W733" s="6"/>
      <c r="X733" s="6"/>
      <c r="Y733" s="6"/>
      <c r="Z733" s="6"/>
      <c r="AA733" s="6"/>
    </row>
    <row r="734" spans="22:27" ht="12.75" x14ac:dyDescent="0.2">
      <c r="V734" s="6"/>
      <c r="W734" s="6"/>
      <c r="X734" s="6"/>
      <c r="Y734" s="6"/>
      <c r="Z734" s="6"/>
      <c r="AA734" s="6"/>
    </row>
    <row r="735" spans="22:27" ht="12.75" x14ac:dyDescent="0.2">
      <c r="V735" s="6"/>
      <c r="W735" s="6"/>
      <c r="X735" s="6"/>
      <c r="Y735" s="6"/>
      <c r="Z735" s="6"/>
      <c r="AA735" s="6"/>
    </row>
    <row r="736" spans="22:27" ht="12.75" x14ac:dyDescent="0.2">
      <c r="V736" s="6"/>
      <c r="W736" s="6"/>
      <c r="X736" s="6"/>
      <c r="Y736" s="6"/>
      <c r="Z736" s="6"/>
      <c r="AA736" s="6"/>
    </row>
    <row r="737" spans="22:27" ht="12.75" x14ac:dyDescent="0.2">
      <c r="V737" s="6"/>
      <c r="W737" s="6"/>
      <c r="X737" s="6"/>
      <c r="Y737" s="6"/>
      <c r="Z737" s="6"/>
      <c r="AA737" s="6"/>
    </row>
    <row r="738" spans="22:27" ht="12.75" x14ac:dyDescent="0.2">
      <c r="V738" s="6"/>
      <c r="W738" s="6"/>
      <c r="X738" s="6"/>
      <c r="Y738" s="6"/>
      <c r="Z738" s="6"/>
      <c r="AA738" s="6"/>
    </row>
    <row r="739" spans="22:27" ht="12.75" x14ac:dyDescent="0.2">
      <c r="V739" s="6"/>
      <c r="W739" s="6"/>
      <c r="X739" s="6"/>
      <c r="Y739" s="6"/>
      <c r="Z739" s="6"/>
      <c r="AA739" s="6"/>
    </row>
    <row r="740" spans="22:27" ht="12.75" x14ac:dyDescent="0.2">
      <c r="V740" s="6"/>
      <c r="W740" s="6"/>
      <c r="X740" s="6"/>
      <c r="Y740" s="6"/>
      <c r="Z740" s="6"/>
      <c r="AA740" s="6"/>
    </row>
    <row r="741" spans="22:27" ht="12.75" x14ac:dyDescent="0.2">
      <c r="V741" s="6"/>
      <c r="W741" s="6"/>
      <c r="X741" s="6"/>
      <c r="Y741" s="6"/>
      <c r="Z741" s="6"/>
      <c r="AA741" s="6"/>
    </row>
    <row r="742" spans="22:27" ht="12.75" x14ac:dyDescent="0.2">
      <c r="V742" s="6"/>
      <c r="W742" s="6"/>
      <c r="X742" s="6"/>
      <c r="Y742" s="6"/>
      <c r="Z742" s="6"/>
      <c r="AA742" s="6"/>
    </row>
    <row r="743" spans="22:27" ht="12.75" x14ac:dyDescent="0.2">
      <c r="V743" s="6"/>
      <c r="W743" s="6"/>
      <c r="X743" s="6"/>
      <c r="Y743" s="6"/>
      <c r="Z743" s="6"/>
      <c r="AA743" s="6"/>
    </row>
    <row r="744" spans="22:27" ht="12.75" x14ac:dyDescent="0.2">
      <c r="V744" s="6"/>
      <c r="W744" s="6"/>
      <c r="X744" s="6"/>
      <c r="Y744" s="6"/>
      <c r="Z744" s="6"/>
      <c r="AA744" s="6"/>
    </row>
    <row r="745" spans="22:27" ht="12.75" x14ac:dyDescent="0.2">
      <c r="V745" s="6"/>
      <c r="W745" s="6"/>
      <c r="X745" s="6"/>
      <c r="Y745" s="6"/>
      <c r="Z745" s="6"/>
      <c r="AA745" s="6"/>
    </row>
    <row r="746" spans="22:27" ht="12.75" x14ac:dyDescent="0.2">
      <c r="V746" s="6"/>
      <c r="W746" s="6"/>
      <c r="X746" s="6"/>
      <c r="Y746" s="6"/>
      <c r="Z746" s="6"/>
      <c r="AA746" s="6"/>
    </row>
    <row r="747" spans="22:27" ht="12.75" x14ac:dyDescent="0.2">
      <c r="V747" s="6"/>
      <c r="W747" s="6"/>
      <c r="X747" s="6"/>
      <c r="Y747" s="6"/>
      <c r="Z747" s="6"/>
      <c r="AA747" s="6"/>
    </row>
    <row r="748" spans="22:27" ht="12.75" x14ac:dyDescent="0.2">
      <c r="V748" s="6"/>
      <c r="W748" s="6"/>
      <c r="X748" s="6"/>
      <c r="Y748" s="6"/>
      <c r="Z748" s="6"/>
      <c r="AA748" s="6"/>
    </row>
    <row r="749" spans="22:27" ht="12.75" x14ac:dyDescent="0.2">
      <c r="V749" s="6"/>
      <c r="W749" s="6"/>
      <c r="X749" s="6"/>
      <c r="Y749" s="6"/>
      <c r="Z749" s="6"/>
      <c r="AA749" s="6"/>
    </row>
    <row r="750" spans="22:27" ht="12.75" x14ac:dyDescent="0.2">
      <c r="V750" s="6"/>
      <c r="W750" s="6"/>
      <c r="X750" s="6"/>
      <c r="Y750" s="6"/>
      <c r="Z750" s="6"/>
      <c r="AA750" s="6"/>
    </row>
    <row r="751" spans="22:27" ht="12.75" x14ac:dyDescent="0.2">
      <c r="V751" s="6"/>
      <c r="W751" s="6"/>
      <c r="X751" s="6"/>
      <c r="Y751" s="6"/>
      <c r="Z751" s="6"/>
      <c r="AA751" s="6"/>
    </row>
    <row r="752" spans="22:27" ht="12.75" x14ac:dyDescent="0.2">
      <c r="V752" s="6"/>
      <c r="W752" s="6"/>
      <c r="X752" s="6"/>
      <c r="Y752" s="6"/>
      <c r="Z752" s="6"/>
      <c r="AA752" s="6"/>
    </row>
    <row r="753" spans="22:27" ht="12.75" x14ac:dyDescent="0.2">
      <c r="V753" s="6"/>
      <c r="W753" s="6"/>
      <c r="X753" s="6"/>
      <c r="Y753" s="6"/>
      <c r="Z753" s="6"/>
      <c r="AA753" s="6"/>
    </row>
    <row r="754" spans="22:27" ht="12.75" x14ac:dyDescent="0.2">
      <c r="V754" s="6"/>
      <c r="W754" s="6"/>
      <c r="X754" s="6"/>
      <c r="Y754" s="6"/>
      <c r="Z754" s="6"/>
      <c r="AA754" s="6"/>
    </row>
    <row r="755" spans="22:27" ht="12.75" x14ac:dyDescent="0.2">
      <c r="V755" s="6"/>
      <c r="W755" s="6"/>
      <c r="X755" s="6"/>
      <c r="Y755" s="6"/>
      <c r="Z755" s="6"/>
      <c r="AA755" s="6"/>
    </row>
    <row r="756" spans="22:27" ht="12.75" x14ac:dyDescent="0.2">
      <c r="V756" s="6"/>
      <c r="W756" s="6"/>
      <c r="X756" s="6"/>
      <c r="Y756" s="6"/>
      <c r="Z756" s="6"/>
      <c r="AA756" s="6"/>
    </row>
    <row r="757" spans="22:27" ht="12.75" x14ac:dyDescent="0.2">
      <c r="V757" s="6"/>
      <c r="W757" s="6"/>
      <c r="X757" s="6"/>
      <c r="Y757" s="6"/>
      <c r="Z757" s="6"/>
      <c r="AA757" s="6"/>
    </row>
    <row r="758" spans="22:27" ht="12.75" x14ac:dyDescent="0.2">
      <c r="V758" s="6"/>
      <c r="W758" s="6"/>
      <c r="X758" s="6"/>
      <c r="Y758" s="6"/>
      <c r="Z758" s="6"/>
      <c r="AA758" s="6"/>
    </row>
    <row r="759" spans="22:27" ht="12.75" x14ac:dyDescent="0.2">
      <c r="V759" s="6"/>
      <c r="W759" s="6"/>
      <c r="X759" s="6"/>
      <c r="Y759" s="6"/>
      <c r="Z759" s="6"/>
      <c r="AA759" s="6"/>
    </row>
    <row r="760" spans="22:27" ht="12.75" x14ac:dyDescent="0.2">
      <c r="V760" s="6"/>
      <c r="W760" s="6"/>
      <c r="X760" s="6"/>
      <c r="Y760" s="6"/>
      <c r="Z760" s="6"/>
      <c r="AA760" s="6"/>
    </row>
    <row r="761" spans="22:27" ht="12.75" x14ac:dyDescent="0.2">
      <c r="V761" s="6"/>
      <c r="W761" s="6"/>
      <c r="X761" s="6"/>
      <c r="Y761" s="6"/>
      <c r="Z761" s="6"/>
      <c r="AA761" s="6"/>
    </row>
    <row r="762" spans="22:27" ht="12.75" x14ac:dyDescent="0.2">
      <c r="V762" s="6"/>
      <c r="W762" s="6"/>
      <c r="X762" s="6"/>
      <c r="Y762" s="6"/>
      <c r="Z762" s="6"/>
      <c r="AA762" s="6"/>
    </row>
    <row r="763" spans="22:27" ht="12.75" x14ac:dyDescent="0.2">
      <c r="V763" s="6"/>
      <c r="W763" s="6"/>
      <c r="X763" s="6"/>
      <c r="Y763" s="6"/>
      <c r="Z763" s="6"/>
      <c r="AA763" s="6"/>
    </row>
    <row r="764" spans="22:27" ht="12.75" x14ac:dyDescent="0.2">
      <c r="V764" s="6"/>
      <c r="W764" s="6"/>
      <c r="X764" s="6"/>
      <c r="Y764" s="6"/>
      <c r="Z764" s="6"/>
      <c r="AA764" s="6"/>
    </row>
    <row r="765" spans="22:27" ht="12.75" x14ac:dyDescent="0.2">
      <c r="V765" s="6"/>
      <c r="W765" s="6"/>
      <c r="X765" s="6"/>
      <c r="Y765" s="6"/>
      <c r="Z765" s="6"/>
      <c r="AA765" s="6"/>
    </row>
    <row r="766" spans="22:27" ht="12.75" x14ac:dyDescent="0.2">
      <c r="V766" s="6"/>
      <c r="W766" s="6"/>
      <c r="X766" s="6"/>
      <c r="Y766" s="6"/>
      <c r="Z766" s="6"/>
      <c r="AA766" s="6"/>
    </row>
    <row r="767" spans="22:27" ht="12.75" x14ac:dyDescent="0.2">
      <c r="V767" s="6"/>
      <c r="W767" s="6"/>
      <c r="X767" s="6"/>
      <c r="Y767" s="6"/>
      <c r="Z767" s="6"/>
      <c r="AA767" s="6"/>
    </row>
    <row r="768" spans="22:27" ht="12.75" x14ac:dyDescent="0.2">
      <c r="V768" s="6"/>
      <c r="W768" s="6"/>
      <c r="X768" s="6"/>
      <c r="Y768" s="6"/>
      <c r="Z768" s="6"/>
      <c r="AA768" s="6"/>
    </row>
    <row r="769" spans="22:27" ht="12.75" x14ac:dyDescent="0.2">
      <c r="V769" s="6"/>
      <c r="W769" s="6"/>
      <c r="X769" s="6"/>
      <c r="Y769" s="6"/>
      <c r="Z769" s="6"/>
      <c r="AA769" s="6"/>
    </row>
    <row r="770" spans="22:27" ht="12.75" x14ac:dyDescent="0.2">
      <c r="V770" s="6"/>
      <c r="W770" s="6"/>
      <c r="X770" s="6"/>
      <c r="Y770" s="6"/>
      <c r="Z770" s="6"/>
      <c r="AA770" s="6"/>
    </row>
    <row r="771" spans="22:27" ht="12.75" x14ac:dyDescent="0.2">
      <c r="V771" s="6"/>
      <c r="W771" s="6"/>
      <c r="X771" s="6"/>
      <c r="Y771" s="6"/>
      <c r="Z771" s="6"/>
      <c r="AA771" s="6"/>
    </row>
  </sheetData>
  <mergeCells count="14">
    <mergeCell ref="A76:B76"/>
    <mergeCell ref="A77:B77"/>
    <mergeCell ref="X2:AA2"/>
    <mergeCell ref="B62:B63"/>
    <mergeCell ref="I62:K62"/>
    <mergeCell ref="L62:O62"/>
    <mergeCell ref="P62:S62"/>
    <mergeCell ref="T62:T63"/>
    <mergeCell ref="W62:W63"/>
    <mergeCell ref="U62:U63"/>
    <mergeCell ref="V62:V63"/>
    <mergeCell ref="A62:A63"/>
    <mergeCell ref="A64:A69"/>
    <mergeCell ref="A70:A75"/>
  </mergeCells>
  <conditionalFormatting sqref="V4:W59">
    <cfRule type="containsBlanks" dxfId="2" priority="1">
      <formula>LEN(TRIM(V4))=0</formula>
    </cfRule>
  </conditionalFormatting>
  <conditionalFormatting sqref="Y3:AA59">
    <cfRule type="containsText" dxfId="1" priority="2" operator="containsText" text="TIDAK">
      <formula>NOT(ISERROR(SEARCH(("TIDAK"),(Y3))))</formula>
    </cfRule>
  </conditionalFormatting>
  <conditionalFormatting sqref="X3:AA59">
    <cfRule type="notContainsBlanks" dxfId="0" priority="3">
      <formula>LEN(TRIM(X3))&gt;0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U17"/>
  <sheetViews>
    <sheetView tabSelected="1" workbookViewId="0">
      <selection activeCell="K25" sqref="K25"/>
    </sheetView>
  </sheetViews>
  <sheetFormatPr defaultColWidth="12.5703125" defaultRowHeight="15.75" customHeight="1" x14ac:dyDescent="0.2"/>
  <cols>
    <col min="1" max="1" width="18.140625" bestFit="1" customWidth="1"/>
  </cols>
  <sheetData>
    <row r="1" spans="1:21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21" ht="15.75" customHeight="1" x14ac:dyDescent="0.2">
      <c r="A2" s="2">
        <v>44907.376531099537</v>
      </c>
      <c r="B2" s="1">
        <v>20533987</v>
      </c>
      <c r="C2" s="1" t="s">
        <v>114</v>
      </c>
      <c r="D2" s="1" t="s">
        <v>22</v>
      </c>
      <c r="E2" s="1" t="s">
        <v>23</v>
      </c>
      <c r="F2" s="1" t="s">
        <v>27</v>
      </c>
      <c r="G2" s="1">
        <v>376</v>
      </c>
      <c r="H2" s="1">
        <v>209</v>
      </c>
      <c r="I2" s="1">
        <v>167</v>
      </c>
      <c r="J2" s="1">
        <v>354</v>
      </c>
      <c r="K2" s="1">
        <v>8</v>
      </c>
      <c r="L2" s="1">
        <v>344</v>
      </c>
      <c r="M2" s="1">
        <v>2</v>
      </c>
      <c r="N2" s="1">
        <v>31</v>
      </c>
      <c r="O2" s="1">
        <v>2</v>
      </c>
      <c r="P2" s="1">
        <v>29</v>
      </c>
      <c r="Q2" s="1">
        <v>0</v>
      </c>
      <c r="R2" s="1">
        <v>1</v>
      </c>
      <c r="S2" s="1" t="s">
        <v>52</v>
      </c>
    </row>
    <row r="3" spans="1:21" ht="15.75" customHeight="1" x14ac:dyDescent="0.2">
      <c r="A3" s="2">
        <v>44907.591446307866</v>
      </c>
      <c r="B3" s="1">
        <v>20533681</v>
      </c>
      <c r="C3" s="1" t="s">
        <v>598</v>
      </c>
      <c r="D3" s="1" t="s">
        <v>22</v>
      </c>
      <c r="E3" s="1" t="s">
        <v>23</v>
      </c>
      <c r="F3" s="1" t="s">
        <v>51</v>
      </c>
      <c r="G3" s="1">
        <v>288</v>
      </c>
      <c r="H3" s="1">
        <v>158</v>
      </c>
      <c r="I3" s="1">
        <v>130</v>
      </c>
      <c r="J3" s="1">
        <v>284</v>
      </c>
      <c r="K3" s="1">
        <v>3</v>
      </c>
      <c r="L3" s="1">
        <v>284</v>
      </c>
      <c r="M3" s="1">
        <v>1</v>
      </c>
      <c r="N3" s="1">
        <v>3</v>
      </c>
      <c r="O3" s="1">
        <v>0</v>
      </c>
      <c r="P3" s="1">
        <v>3</v>
      </c>
      <c r="Q3" s="1">
        <v>1</v>
      </c>
      <c r="R3" s="1">
        <v>0</v>
      </c>
    </row>
    <row r="4" spans="1:21" ht="15.75" customHeight="1" x14ac:dyDescent="0.2">
      <c r="A4" s="2">
        <v>44908.320699305557</v>
      </c>
      <c r="B4" s="1">
        <v>60720758</v>
      </c>
      <c r="C4" s="1" t="s">
        <v>232</v>
      </c>
      <c r="D4" s="1" t="s">
        <v>33</v>
      </c>
      <c r="E4" s="1" t="s">
        <v>26</v>
      </c>
      <c r="F4" s="1" t="s">
        <v>29</v>
      </c>
      <c r="G4" s="1">
        <v>341</v>
      </c>
      <c r="H4" s="1">
        <v>157</v>
      </c>
      <c r="I4" s="1">
        <v>184</v>
      </c>
      <c r="J4" s="1">
        <v>341</v>
      </c>
      <c r="K4" s="1">
        <v>6</v>
      </c>
      <c r="L4" s="1">
        <v>332</v>
      </c>
      <c r="M4" s="1">
        <v>3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 t="s">
        <v>37</v>
      </c>
      <c r="T4" s="1"/>
      <c r="U4" s="1"/>
    </row>
    <row r="5" spans="1:21" ht="15.75" customHeight="1" x14ac:dyDescent="0.2">
      <c r="A5" s="2">
        <v>44915.866386805559</v>
      </c>
      <c r="B5" s="1">
        <v>20534022</v>
      </c>
      <c r="C5" s="1" t="s">
        <v>599</v>
      </c>
      <c r="D5" s="1" t="s">
        <v>22</v>
      </c>
      <c r="E5" s="1" t="s">
        <v>23</v>
      </c>
      <c r="F5" s="1" t="s">
        <v>34</v>
      </c>
      <c r="G5" s="1">
        <v>453</v>
      </c>
      <c r="H5" s="1">
        <v>229</v>
      </c>
      <c r="I5" s="1">
        <v>224</v>
      </c>
      <c r="J5" s="1">
        <v>310</v>
      </c>
      <c r="K5" s="1">
        <v>3</v>
      </c>
      <c r="L5" s="1">
        <v>305</v>
      </c>
      <c r="M5" s="1">
        <v>2</v>
      </c>
      <c r="N5" s="1">
        <v>153</v>
      </c>
      <c r="O5" s="1">
        <v>0</v>
      </c>
      <c r="P5" s="1">
        <v>153</v>
      </c>
      <c r="Q5" s="1">
        <v>0</v>
      </c>
      <c r="R5" s="1">
        <v>0</v>
      </c>
      <c r="S5" s="1">
        <v>0</v>
      </c>
      <c r="T5" s="1">
        <v>56</v>
      </c>
      <c r="U5" s="1">
        <v>56</v>
      </c>
    </row>
    <row r="6" spans="1:21" ht="15.75" customHeight="1" x14ac:dyDescent="0.2">
      <c r="A6" s="2">
        <v>44917.54848302083</v>
      </c>
      <c r="B6" s="1">
        <v>20533691</v>
      </c>
      <c r="C6" s="1" t="s">
        <v>217</v>
      </c>
      <c r="D6" s="1" t="s">
        <v>22</v>
      </c>
      <c r="E6" s="1" t="s">
        <v>23</v>
      </c>
      <c r="F6" s="1" t="s">
        <v>34</v>
      </c>
      <c r="G6" s="1">
        <v>415</v>
      </c>
      <c r="H6" s="1">
        <v>208</v>
      </c>
      <c r="I6" s="1">
        <v>207</v>
      </c>
      <c r="J6" s="1">
        <v>0</v>
      </c>
      <c r="K6" s="1">
        <v>407</v>
      </c>
      <c r="L6" s="1">
        <v>397</v>
      </c>
      <c r="M6" s="1">
        <v>10</v>
      </c>
      <c r="N6" s="1">
        <v>0</v>
      </c>
      <c r="O6" s="1">
        <v>0</v>
      </c>
      <c r="P6" s="1">
        <v>7</v>
      </c>
      <c r="Q6" s="1">
        <v>0</v>
      </c>
      <c r="R6" s="1">
        <v>0</v>
      </c>
      <c r="S6" s="1" t="s">
        <v>37</v>
      </c>
      <c r="T6" s="1">
        <v>56</v>
      </c>
      <c r="U6" s="1">
        <v>56</v>
      </c>
    </row>
    <row r="7" spans="1:21" ht="15.75" customHeight="1" x14ac:dyDescent="0.2">
      <c r="A7" s="2">
        <v>44917.517398333337</v>
      </c>
      <c r="B7" s="1">
        <v>20533717</v>
      </c>
      <c r="C7" s="1" t="s">
        <v>600</v>
      </c>
      <c r="D7" s="1" t="s">
        <v>22</v>
      </c>
      <c r="E7" s="1" t="s">
        <v>23</v>
      </c>
      <c r="F7" s="1" t="s">
        <v>27</v>
      </c>
      <c r="G7" s="1">
        <v>157</v>
      </c>
      <c r="H7" s="1">
        <v>82</v>
      </c>
      <c r="I7" s="1">
        <v>75</v>
      </c>
      <c r="J7" s="1">
        <v>44</v>
      </c>
      <c r="K7" s="1">
        <v>0</v>
      </c>
      <c r="L7" s="1">
        <v>44</v>
      </c>
      <c r="M7" s="1">
        <v>0</v>
      </c>
      <c r="N7" s="1">
        <v>12</v>
      </c>
      <c r="O7" s="1">
        <v>0</v>
      </c>
      <c r="P7" s="1">
        <v>12</v>
      </c>
      <c r="Q7" s="1">
        <v>0</v>
      </c>
      <c r="R7" s="1">
        <v>0</v>
      </c>
      <c r="S7" s="1">
        <v>0</v>
      </c>
      <c r="T7" s="1">
        <v>26</v>
      </c>
      <c r="U7" s="1">
        <v>26</v>
      </c>
    </row>
    <row r="8" spans="1:21" ht="15.75" customHeight="1" x14ac:dyDescent="0.2">
      <c r="A8" s="2">
        <v>44911.715319363429</v>
      </c>
      <c r="B8" s="1">
        <v>20534061</v>
      </c>
      <c r="C8" s="1" t="s">
        <v>506</v>
      </c>
      <c r="D8" s="1" t="s">
        <v>22</v>
      </c>
      <c r="E8" s="1" t="s">
        <v>26</v>
      </c>
      <c r="F8" s="1" t="s">
        <v>24</v>
      </c>
      <c r="G8" s="1">
        <v>147</v>
      </c>
      <c r="H8" s="1">
        <v>79</v>
      </c>
      <c r="I8" s="1">
        <v>68</v>
      </c>
      <c r="J8" s="1">
        <v>125</v>
      </c>
      <c r="K8" s="1">
        <v>22</v>
      </c>
      <c r="L8" s="1">
        <v>147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25</v>
      </c>
      <c r="U8" s="1">
        <v>22</v>
      </c>
    </row>
    <row r="9" spans="1:21" ht="15.75" customHeight="1" x14ac:dyDescent="0.2">
      <c r="A9" s="2">
        <v>44917.493878518522</v>
      </c>
      <c r="B9" s="1">
        <v>20533727</v>
      </c>
      <c r="C9" s="1" t="s">
        <v>370</v>
      </c>
      <c r="D9" s="1" t="s">
        <v>22</v>
      </c>
      <c r="E9" s="1" t="s">
        <v>23</v>
      </c>
      <c r="F9" s="1" t="s">
        <v>27</v>
      </c>
      <c r="G9" s="1">
        <v>120</v>
      </c>
      <c r="H9" s="1">
        <v>61</v>
      </c>
      <c r="I9" s="1">
        <v>60</v>
      </c>
      <c r="J9" s="1">
        <v>19</v>
      </c>
      <c r="K9" s="1">
        <v>10</v>
      </c>
      <c r="L9" s="1">
        <v>41</v>
      </c>
      <c r="M9" s="1">
        <v>35</v>
      </c>
      <c r="N9" s="1">
        <v>2</v>
      </c>
      <c r="O9" s="1">
        <v>2</v>
      </c>
      <c r="P9" s="1">
        <v>5</v>
      </c>
      <c r="Q9" s="1">
        <v>6</v>
      </c>
      <c r="R9" s="1">
        <v>1</v>
      </c>
      <c r="S9" s="1" t="s">
        <v>601</v>
      </c>
      <c r="T9" s="1">
        <v>19</v>
      </c>
      <c r="U9" s="1">
        <v>19</v>
      </c>
    </row>
    <row r="10" spans="1:21" ht="15.75" customHeight="1" x14ac:dyDescent="0.2">
      <c r="A10" s="2">
        <v>44909.323713287042</v>
      </c>
      <c r="B10" s="1">
        <v>20534099</v>
      </c>
      <c r="C10" s="1" t="s">
        <v>380</v>
      </c>
      <c r="D10" s="1" t="s">
        <v>22</v>
      </c>
      <c r="E10" s="1" t="s">
        <v>23</v>
      </c>
      <c r="F10" s="1" t="s">
        <v>24</v>
      </c>
      <c r="G10" s="1">
        <v>450</v>
      </c>
      <c r="H10" s="1">
        <v>237</v>
      </c>
      <c r="I10" s="1">
        <v>213</v>
      </c>
      <c r="J10" s="1">
        <v>440</v>
      </c>
      <c r="K10" s="1">
        <v>58</v>
      </c>
      <c r="L10" s="1">
        <v>440</v>
      </c>
      <c r="M10" s="1">
        <v>76</v>
      </c>
      <c r="N10" s="1">
        <v>10</v>
      </c>
      <c r="O10" s="1">
        <v>2</v>
      </c>
      <c r="P10" s="1">
        <v>8</v>
      </c>
      <c r="Q10" s="1">
        <v>0</v>
      </c>
      <c r="R10" s="1">
        <v>0</v>
      </c>
      <c r="S10" s="1">
        <v>0</v>
      </c>
      <c r="T10" s="1"/>
      <c r="U10" s="1"/>
    </row>
    <row r="11" spans="1:21" ht="15.75" customHeight="1" x14ac:dyDescent="0.2">
      <c r="A11" s="2">
        <v>44907.299182777773</v>
      </c>
      <c r="B11" s="1">
        <v>20540200</v>
      </c>
      <c r="C11" s="1" t="s">
        <v>602</v>
      </c>
      <c r="D11" s="1" t="s">
        <v>22</v>
      </c>
      <c r="E11" s="1" t="s">
        <v>23</v>
      </c>
      <c r="F11" s="1" t="s">
        <v>29</v>
      </c>
      <c r="G11" s="1">
        <v>167</v>
      </c>
      <c r="H11" s="1">
        <v>95</v>
      </c>
      <c r="I11" s="1">
        <v>72</v>
      </c>
      <c r="J11" s="1">
        <v>167</v>
      </c>
      <c r="K11" s="1">
        <v>5</v>
      </c>
      <c r="L11" s="1">
        <v>156</v>
      </c>
      <c r="M11" s="1">
        <v>6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</row>
    <row r="12" spans="1:21" ht="15.75" customHeight="1" x14ac:dyDescent="0.2">
      <c r="A12" s="2">
        <v>44904.392836250001</v>
      </c>
      <c r="B12" s="1">
        <v>20539439</v>
      </c>
      <c r="C12" s="1" t="s">
        <v>417</v>
      </c>
      <c r="D12" s="1" t="s">
        <v>22</v>
      </c>
      <c r="E12" s="1" t="s">
        <v>23</v>
      </c>
      <c r="F12" s="1" t="s">
        <v>51</v>
      </c>
      <c r="G12" s="1">
        <v>483</v>
      </c>
      <c r="H12" s="1">
        <v>243</v>
      </c>
      <c r="I12" s="1">
        <v>240</v>
      </c>
      <c r="J12" s="1">
        <v>463</v>
      </c>
      <c r="K12" s="1">
        <v>16</v>
      </c>
      <c r="L12" s="1">
        <v>404</v>
      </c>
      <c r="M12" s="1">
        <v>43</v>
      </c>
      <c r="N12" s="1">
        <v>20</v>
      </c>
      <c r="O12" s="1">
        <v>5</v>
      </c>
      <c r="P12" s="1">
        <v>12</v>
      </c>
      <c r="Q12" s="1">
        <v>3</v>
      </c>
      <c r="R12" s="1">
        <v>0</v>
      </c>
      <c r="S12" s="1">
        <v>0</v>
      </c>
      <c r="T12" s="1"/>
      <c r="U12" s="1"/>
    </row>
    <row r="13" spans="1:21" ht="15.75" customHeight="1" x14ac:dyDescent="0.2">
      <c r="A13" s="2">
        <v>44904.408973206024</v>
      </c>
      <c r="B13" s="1">
        <v>20533699</v>
      </c>
      <c r="C13" s="1" t="s">
        <v>386</v>
      </c>
      <c r="D13" s="1" t="s">
        <v>22</v>
      </c>
      <c r="E13" s="1" t="s">
        <v>23</v>
      </c>
      <c r="F13" s="1" t="s">
        <v>24</v>
      </c>
      <c r="G13" s="1">
        <v>333</v>
      </c>
      <c r="H13" s="1">
        <v>170</v>
      </c>
      <c r="I13" s="1">
        <v>163</v>
      </c>
      <c r="J13" s="1">
        <v>314</v>
      </c>
      <c r="K13" s="1">
        <v>0</v>
      </c>
      <c r="L13" s="1">
        <v>262</v>
      </c>
      <c r="M13" s="1">
        <v>52</v>
      </c>
      <c r="N13" s="1">
        <v>19</v>
      </c>
      <c r="O13" s="1">
        <v>0</v>
      </c>
      <c r="P13" s="1">
        <v>15</v>
      </c>
      <c r="Q13" s="1">
        <v>4</v>
      </c>
      <c r="R13" s="1">
        <v>0</v>
      </c>
    </row>
    <row r="14" spans="1:21" ht="15.75" customHeight="1" x14ac:dyDescent="0.2">
      <c r="A14" s="2">
        <v>44907.559419560188</v>
      </c>
      <c r="B14" s="1">
        <v>60726485</v>
      </c>
      <c r="C14" s="1" t="s">
        <v>381</v>
      </c>
      <c r="D14" s="1" t="s">
        <v>22</v>
      </c>
      <c r="E14" s="1" t="s">
        <v>26</v>
      </c>
      <c r="F14" s="1" t="s">
        <v>24</v>
      </c>
      <c r="G14" s="1">
        <v>307</v>
      </c>
      <c r="H14" s="1">
        <v>150</v>
      </c>
      <c r="I14" s="1">
        <v>157</v>
      </c>
      <c r="J14" s="1">
        <v>218</v>
      </c>
      <c r="K14" s="1">
        <v>0</v>
      </c>
      <c r="L14" s="1">
        <v>218</v>
      </c>
      <c r="M14" s="1">
        <v>0</v>
      </c>
      <c r="N14" s="1">
        <v>89</v>
      </c>
      <c r="O14" s="1">
        <v>0</v>
      </c>
      <c r="P14" s="1">
        <v>89</v>
      </c>
      <c r="Q14" s="1">
        <v>0</v>
      </c>
      <c r="R14" s="1">
        <v>0</v>
      </c>
      <c r="S14" s="1">
        <v>0</v>
      </c>
      <c r="T14" s="1"/>
      <c r="U14" s="1"/>
    </row>
    <row r="15" spans="1:21" ht="15.75" customHeight="1" x14ac:dyDescent="0.2">
      <c r="A15" s="2">
        <v>44908.364943541666</v>
      </c>
      <c r="B15" s="1">
        <v>20540207</v>
      </c>
      <c r="C15" s="1" t="s">
        <v>503</v>
      </c>
      <c r="D15" s="1" t="s">
        <v>22</v>
      </c>
      <c r="E15" s="1" t="s">
        <v>26</v>
      </c>
      <c r="F15" s="1" t="s">
        <v>34</v>
      </c>
      <c r="G15" s="1">
        <v>70</v>
      </c>
      <c r="H15" s="1">
        <v>36</v>
      </c>
      <c r="I15" s="1">
        <v>34</v>
      </c>
      <c r="J15" s="1">
        <v>70</v>
      </c>
      <c r="K15" s="1">
        <v>3</v>
      </c>
      <c r="L15" s="1">
        <v>53</v>
      </c>
      <c r="M15" s="1">
        <v>10</v>
      </c>
      <c r="N15" s="1">
        <v>0</v>
      </c>
      <c r="O15" s="1">
        <v>0</v>
      </c>
      <c r="P15" s="1">
        <v>4</v>
      </c>
      <c r="Q15" s="1">
        <v>1</v>
      </c>
      <c r="R15" s="1">
        <v>1</v>
      </c>
      <c r="S15" s="1" t="s">
        <v>603</v>
      </c>
      <c r="T15" s="1"/>
      <c r="U15" s="1"/>
    </row>
    <row r="16" spans="1:21" ht="15.75" customHeight="1" x14ac:dyDescent="0.2">
      <c r="A16" s="2">
        <v>44907.452593217589</v>
      </c>
      <c r="B16" s="1">
        <v>20533906</v>
      </c>
      <c r="C16" s="1" t="s">
        <v>384</v>
      </c>
      <c r="D16" s="1" t="s">
        <v>22</v>
      </c>
      <c r="E16" s="1" t="s">
        <v>26</v>
      </c>
      <c r="F16" s="1" t="s">
        <v>51</v>
      </c>
      <c r="G16" s="1">
        <v>301</v>
      </c>
      <c r="H16" s="1">
        <v>160</v>
      </c>
      <c r="I16" s="1">
        <v>141</v>
      </c>
      <c r="J16" s="1">
        <v>250</v>
      </c>
      <c r="K16" s="1">
        <v>11</v>
      </c>
      <c r="L16" s="1">
        <v>239</v>
      </c>
      <c r="M16" s="1">
        <v>0</v>
      </c>
      <c r="N16" s="1">
        <v>51</v>
      </c>
      <c r="O16" s="1">
        <v>1</v>
      </c>
      <c r="P16" s="1">
        <v>50</v>
      </c>
      <c r="Q16" s="1">
        <v>0</v>
      </c>
      <c r="R16" s="1">
        <v>0</v>
      </c>
      <c r="S16" s="1" t="s">
        <v>37</v>
      </c>
      <c r="T16" s="1"/>
      <c r="U16" s="1"/>
    </row>
    <row r="17" spans="1:21" ht="15.75" customHeight="1" x14ac:dyDescent="0.2">
      <c r="A17" s="2">
        <v>44908.651286990746</v>
      </c>
      <c r="B17" s="1">
        <v>20533693</v>
      </c>
      <c r="C17" s="1" t="s">
        <v>472</v>
      </c>
      <c r="D17" s="1" t="s">
        <v>22</v>
      </c>
      <c r="E17" s="1" t="s">
        <v>23</v>
      </c>
      <c r="F17" s="1" t="s">
        <v>34</v>
      </c>
      <c r="G17" s="1">
        <v>328</v>
      </c>
      <c r="H17" s="1">
        <v>180</v>
      </c>
      <c r="I17" s="1">
        <v>148</v>
      </c>
      <c r="J17" s="1">
        <v>312</v>
      </c>
      <c r="K17" s="1">
        <v>4</v>
      </c>
      <c r="L17" s="1">
        <v>292</v>
      </c>
      <c r="M17" s="1">
        <v>16</v>
      </c>
      <c r="N17" s="1">
        <v>16</v>
      </c>
      <c r="O17" s="1">
        <v>0</v>
      </c>
      <c r="P17" s="1">
        <v>13</v>
      </c>
      <c r="Q17" s="1">
        <v>3</v>
      </c>
      <c r="R17" s="1">
        <v>0</v>
      </c>
      <c r="S17" s="1">
        <v>0</v>
      </c>
      <c r="T17" s="1"/>
      <c r="U17" s="1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306"/>
  <sheetViews>
    <sheetView topLeftCell="A292" workbookViewId="0">
      <selection activeCell="B306" sqref="B306"/>
    </sheetView>
  </sheetViews>
  <sheetFormatPr defaultColWidth="8.7109375" defaultRowHeight="14.25" x14ac:dyDescent="0.2"/>
  <cols>
    <col min="1" max="1" width="6.28515625" style="53" customWidth="1"/>
    <col min="2" max="2" width="40.42578125" style="53" customWidth="1"/>
    <col min="3" max="3" width="11.85546875" style="53" customWidth="1"/>
    <col min="4" max="4" width="12" style="53" customWidth="1"/>
    <col min="5" max="5" width="11.85546875" style="53" customWidth="1"/>
    <col min="6" max="6" width="10.42578125" style="50" customWidth="1"/>
    <col min="7" max="16384" width="8.7109375" style="53"/>
  </cols>
  <sheetData>
    <row r="6" spans="1:6" ht="15" thickBot="1" x14ac:dyDescent="0.25">
      <c r="A6" s="56"/>
      <c r="B6" s="56"/>
      <c r="C6" s="56"/>
      <c r="D6" s="56"/>
      <c r="E6" s="56"/>
      <c r="F6" s="57"/>
    </row>
    <row r="7" spans="1:6" ht="15" thickTop="1" x14ac:dyDescent="0.2"/>
    <row r="8" spans="1:6" ht="17.25" x14ac:dyDescent="0.2">
      <c r="A8" s="110" t="s">
        <v>701</v>
      </c>
      <c r="B8" s="110"/>
      <c r="C8" s="110"/>
      <c r="D8" s="110"/>
      <c r="E8" s="110"/>
      <c r="F8" s="110"/>
    </row>
    <row r="9" spans="1:6" ht="17.25" x14ac:dyDescent="0.2">
      <c r="A9" s="110" t="s">
        <v>702</v>
      </c>
      <c r="B9" s="110"/>
      <c r="C9" s="110"/>
      <c r="D9" s="110"/>
      <c r="E9" s="110"/>
      <c r="F9" s="110"/>
    </row>
    <row r="11" spans="1:6" s="50" customFormat="1" ht="22.5" customHeight="1" x14ac:dyDescent="0.2">
      <c r="A11" s="103" t="s">
        <v>606</v>
      </c>
      <c r="B11" s="103" t="s">
        <v>605</v>
      </c>
      <c r="C11" s="105" t="s">
        <v>607</v>
      </c>
      <c r="D11" s="106"/>
      <c r="E11" s="106"/>
      <c r="F11" s="107"/>
    </row>
    <row r="12" spans="1:6" s="50" customFormat="1" ht="29.25" thickBot="1" x14ac:dyDescent="0.25">
      <c r="A12" s="104"/>
      <c r="B12" s="104"/>
      <c r="C12" s="78" t="s">
        <v>611</v>
      </c>
      <c r="D12" s="78" t="s">
        <v>608</v>
      </c>
      <c r="E12" s="78" t="s">
        <v>609</v>
      </c>
      <c r="F12" s="78" t="s">
        <v>610</v>
      </c>
    </row>
    <row r="13" spans="1:6" ht="15" thickTop="1" x14ac:dyDescent="0.2">
      <c r="A13" s="76">
        <v>1</v>
      </c>
      <c r="B13" s="77" t="s">
        <v>132</v>
      </c>
      <c r="C13" s="76">
        <v>272</v>
      </c>
      <c r="D13" s="76">
        <v>7</v>
      </c>
      <c r="E13" s="76">
        <v>265</v>
      </c>
      <c r="F13" s="76">
        <v>0</v>
      </c>
    </row>
    <row r="14" spans="1:6" x14ac:dyDescent="0.2">
      <c r="A14" s="51">
        <v>2</v>
      </c>
      <c r="B14" s="52" t="s">
        <v>382</v>
      </c>
      <c r="C14" s="51">
        <v>151</v>
      </c>
      <c r="D14" s="51">
        <v>13</v>
      </c>
      <c r="E14" s="51">
        <v>137</v>
      </c>
      <c r="F14" s="51">
        <v>1</v>
      </c>
    </row>
    <row r="15" spans="1:6" x14ac:dyDescent="0.2">
      <c r="A15" s="51">
        <v>3</v>
      </c>
      <c r="B15" s="52" t="s">
        <v>187</v>
      </c>
      <c r="C15" s="51">
        <v>69</v>
      </c>
      <c r="D15" s="51">
        <v>1</v>
      </c>
      <c r="E15" s="51">
        <v>68</v>
      </c>
      <c r="F15" s="51">
        <v>0</v>
      </c>
    </row>
    <row r="16" spans="1:6" x14ac:dyDescent="0.2">
      <c r="A16" s="51">
        <v>4</v>
      </c>
      <c r="B16" s="52" t="s">
        <v>178</v>
      </c>
      <c r="C16" s="51">
        <v>187</v>
      </c>
      <c r="D16" s="51">
        <v>3</v>
      </c>
      <c r="E16" s="51">
        <v>184</v>
      </c>
      <c r="F16" s="51">
        <v>0</v>
      </c>
    </row>
    <row r="17" spans="1:6" x14ac:dyDescent="0.2">
      <c r="A17" s="51">
        <v>5</v>
      </c>
      <c r="B17" s="52" t="s">
        <v>208</v>
      </c>
      <c r="C17" s="51">
        <v>340</v>
      </c>
      <c r="D17" s="51">
        <v>3</v>
      </c>
      <c r="E17" s="51">
        <v>332</v>
      </c>
      <c r="F17" s="51">
        <v>5</v>
      </c>
    </row>
    <row r="18" spans="1:6" x14ac:dyDescent="0.2">
      <c r="A18" s="51">
        <v>6</v>
      </c>
      <c r="B18" s="52" t="s">
        <v>405</v>
      </c>
      <c r="C18" s="51">
        <v>430</v>
      </c>
      <c r="D18" s="51">
        <v>12</v>
      </c>
      <c r="E18" s="51">
        <v>414</v>
      </c>
      <c r="F18" s="51">
        <v>4</v>
      </c>
    </row>
    <row r="19" spans="1:6" x14ac:dyDescent="0.2">
      <c r="A19" s="51">
        <v>7</v>
      </c>
      <c r="B19" s="52" t="s">
        <v>165</v>
      </c>
      <c r="C19" s="51">
        <v>290</v>
      </c>
      <c r="D19" s="51">
        <v>12</v>
      </c>
      <c r="E19" s="51">
        <v>238</v>
      </c>
      <c r="F19" s="51">
        <v>40</v>
      </c>
    </row>
    <row r="20" spans="1:6" x14ac:dyDescent="0.2">
      <c r="A20" s="51">
        <v>8</v>
      </c>
      <c r="B20" s="52" t="s">
        <v>190</v>
      </c>
      <c r="C20" s="51">
        <v>243</v>
      </c>
      <c r="D20" s="51">
        <v>4</v>
      </c>
      <c r="E20" s="51">
        <v>234</v>
      </c>
      <c r="F20" s="51">
        <v>5</v>
      </c>
    </row>
    <row r="21" spans="1:6" x14ac:dyDescent="0.2">
      <c r="A21" s="51">
        <v>9</v>
      </c>
      <c r="B21" s="52" t="s">
        <v>143</v>
      </c>
      <c r="C21" s="51">
        <v>97</v>
      </c>
      <c r="D21" s="51">
        <v>4</v>
      </c>
      <c r="E21" s="51">
        <v>92</v>
      </c>
      <c r="F21" s="51">
        <v>1</v>
      </c>
    </row>
    <row r="22" spans="1:6" x14ac:dyDescent="0.2">
      <c r="A22" s="51">
        <v>10</v>
      </c>
      <c r="B22" s="52" t="s">
        <v>409</v>
      </c>
      <c r="C22" s="51">
        <v>151</v>
      </c>
      <c r="D22" s="51">
        <v>14</v>
      </c>
      <c r="E22" s="51">
        <v>136</v>
      </c>
      <c r="F22" s="51">
        <v>1</v>
      </c>
    </row>
    <row r="23" spans="1:6" x14ac:dyDescent="0.2">
      <c r="A23" s="51">
        <v>11</v>
      </c>
      <c r="B23" s="52" t="s">
        <v>369</v>
      </c>
      <c r="C23" s="51">
        <v>186</v>
      </c>
      <c r="D23" s="51">
        <v>1</v>
      </c>
      <c r="E23" s="51">
        <v>184</v>
      </c>
      <c r="F23" s="51">
        <v>1</v>
      </c>
    </row>
    <row r="24" spans="1:6" x14ac:dyDescent="0.2">
      <c r="A24" s="51">
        <v>12</v>
      </c>
      <c r="B24" s="52" t="s">
        <v>411</v>
      </c>
      <c r="C24" s="51">
        <v>211</v>
      </c>
      <c r="D24" s="51">
        <v>9</v>
      </c>
      <c r="E24" s="51">
        <v>200</v>
      </c>
      <c r="F24" s="51">
        <v>2</v>
      </c>
    </row>
    <row r="25" spans="1:6" x14ac:dyDescent="0.2">
      <c r="A25" s="51">
        <v>13</v>
      </c>
      <c r="B25" s="52" t="s">
        <v>412</v>
      </c>
      <c r="C25" s="51">
        <v>179</v>
      </c>
      <c r="D25" s="51">
        <v>0</v>
      </c>
      <c r="E25" s="51">
        <v>123</v>
      </c>
      <c r="F25" s="51">
        <v>56</v>
      </c>
    </row>
    <row r="26" spans="1:6" x14ac:dyDescent="0.2">
      <c r="A26" s="51">
        <v>14</v>
      </c>
      <c r="B26" s="52" t="s">
        <v>113</v>
      </c>
      <c r="C26" s="51">
        <v>115</v>
      </c>
      <c r="D26" s="51">
        <v>6</v>
      </c>
      <c r="E26" s="51">
        <v>69</v>
      </c>
      <c r="F26" s="51">
        <v>40</v>
      </c>
    </row>
    <row r="27" spans="1:6" x14ac:dyDescent="0.2">
      <c r="A27" s="51">
        <v>15</v>
      </c>
      <c r="B27" s="52" t="s">
        <v>413</v>
      </c>
      <c r="C27" s="51">
        <v>433</v>
      </c>
      <c r="D27" s="51">
        <v>88</v>
      </c>
      <c r="E27" s="51">
        <v>300</v>
      </c>
      <c r="F27" s="51">
        <v>45</v>
      </c>
    </row>
    <row r="28" spans="1:6" x14ac:dyDescent="0.2">
      <c r="A28" s="51">
        <v>16</v>
      </c>
      <c r="B28" s="52" t="s">
        <v>21</v>
      </c>
      <c r="C28" s="51">
        <v>333</v>
      </c>
      <c r="D28" s="51">
        <v>0</v>
      </c>
      <c r="E28" s="51">
        <v>333</v>
      </c>
      <c r="F28" s="51">
        <v>0</v>
      </c>
    </row>
    <row r="29" spans="1:6" x14ac:dyDescent="0.2">
      <c r="A29" s="51">
        <v>17</v>
      </c>
      <c r="B29" s="52" t="s">
        <v>218</v>
      </c>
      <c r="C29" s="51">
        <v>320</v>
      </c>
      <c r="D29" s="51">
        <v>7</v>
      </c>
      <c r="E29" s="51">
        <v>288</v>
      </c>
      <c r="F29" s="51">
        <v>25</v>
      </c>
    </row>
    <row r="30" spans="1:6" x14ac:dyDescent="0.2">
      <c r="A30" s="51">
        <v>18</v>
      </c>
      <c r="B30" s="52" t="s">
        <v>122</v>
      </c>
      <c r="C30" s="51">
        <v>203</v>
      </c>
      <c r="D30" s="51">
        <v>9</v>
      </c>
      <c r="E30" s="51">
        <v>193</v>
      </c>
      <c r="F30" s="51">
        <v>1</v>
      </c>
    </row>
    <row r="31" spans="1:6" x14ac:dyDescent="0.2">
      <c r="A31" s="51">
        <v>19</v>
      </c>
      <c r="B31" s="52" t="s">
        <v>276</v>
      </c>
      <c r="C31" s="51">
        <v>215</v>
      </c>
      <c r="D31" s="51">
        <v>3</v>
      </c>
      <c r="E31" s="51">
        <v>212</v>
      </c>
      <c r="F31" s="51">
        <v>0</v>
      </c>
    </row>
    <row r="32" spans="1:6" x14ac:dyDescent="0.2">
      <c r="A32" s="51">
        <v>20</v>
      </c>
      <c r="B32" s="52" t="s">
        <v>61</v>
      </c>
      <c r="C32" s="51">
        <v>357</v>
      </c>
      <c r="D32" s="51">
        <v>10</v>
      </c>
      <c r="E32" s="51">
        <v>347</v>
      </c>
      <c r="F32" s="51">
        <v>0</v>
      </c>
    </row>
    <row r="33" spans="1:6" x14ac:dyDescent="0.2">
      <c r="A33" s="51">
        <v>21</v>
      </c>
      <c r="B33" s="52" t="s">
        <v>417</v>
      </c>
      <c r="C33" s="51">
        <v>463</v>
      </c>
      <c r="D33" s="51">
        <v>16</v>
      </c>
      <c r="E33" s="51">
        <v>404</v>
      </c>
      <c r="F33" s="51">
        <v>43</v>
      </c>
    </row>
    <row r="34" spans="1:6" x14ac:dyDescent="0.2">
      <c r="A34" s="51">
        <v>22</v>
      </c>
      <c r="B34" s="52" t="s">
        <v>228</v>
      </c>
      <c r="C34" s="51">
        <v>95</v>
      </c>
      <c r="D34" s="51">
        <v>0</v>
      </c>
      <c r="E34" s="51">
        <v>92</v>
      </c>
      <c r="F34" s="51">
        <v>3</v>
      </c>
    </row>
    <row r="35" spans="1:6" x14ac:dyDescent="0.2">
      <c r="A35" s="51">
        <v>23</v>
      </c>
      <c r="B35" s="52" t="s">
        <v>116</v>
      </c>
      <c r="C35" s="51">
        <v>74</v>
      </c>
      <c r="D35" s="51">
        <v>1</v>
      </c>
      <c r="E35" s="51">
        <v>57</v>
      </c>
      <c r="F35" s="51">
        <v>16</v>
      </c>
    </row>
    <row r="36" spans="1:6" x14ac:dyDescent="0.2">
      <c r="A36" s="51">
        <v>24</v>
      </c>
      <c r="B36" s="52" t="s">
        <v>418</v>
      </c>
      <c r="C36" s="51">
        <v>252</v>
      </c>
      <c r="D36" s="51">
        <v>16</v>
      </c>
      <c r="E36" s="51">
        <v>236</v>
      </c>
      <c r="F36" s="51">
        <v>0</v>
      </c>
    </row>
    <row r="37" spans="1:6" x14ac:dyDescent="0.2">
      <c r="A37" s="51">
        <v>25</v>
      </c>
      <c r="B37" s="52" t="s">
        <v>352</v>
      </c>
      <c r="C37" s="51">
        <v>106</v>
      </c>
      <c r="D37" s="51">
        <v>3</v>
      </c>
      <c r="E37" s="51">
        <v>89</v>
      </c>
      <c r="F37" s="51">
        <v>14</v>
      </c>
    </row>
    <row r="38" spans="1:6" x14ac:dyDescent="0.2">
      <c r="A38" s="51">
        <v>26</v>
      </c>
      <c r="B38" s="52" t="s">
        <v>240</v>
      </c>
      <c r="C38" s="51">
        <v>288</v>
      </c>
      <c r="D38" s="51">
        <v>12</v>
      </c>
      <c r="E38" s="51">
        <v>274</v>
      </c>
      <c r="F38" s="51">
        <v>2</v>
      </c>
    </row>
    <row r="39" spans="1:6" x14ac:dyDescent="0.2">
      <c r="A39" s="51">
        <v>27</v>
      </c>
      <c r="B39" s="52" t="s">
        <v>220</v>
      </c>
      <c r="C39" s="51">
        <v>250</v>
      </c>
      <c r="D39" s="51">
        <v>0</v>
      </c>
      <c r="E39" s="51">
        <v>250</v>
      </c>
      <c r="F39" s="51">
        <v>0</v>
      </c>
    </row>
    <row r="40" spans="1:6" x14ac:dyDescent="0.2">
      <c r="A40" s="51">
        <v>28</v>
      </c>
      <c r="B40" s="52" t="s">
        <v>285</v>
      </c>
      <c r="C40" s="51">
        <v>136</v>
      </c>
      <c r="D40" s="51">
        <v>1</v>
      </c>
      <c r="E40" s="51">
        <v>133</v>
      </c>
      <c r="F40" s="51">
        <v>2</v>
      </c>
    </row>
    <row r="41" spans="1:6" x14ac:dyDescent="0.2">
      <c r="A41" s="51">
        <v>29</v>
      </c>
      <c r="B41" s="52" t="s">
        <v>28</v>
      </c>
      <c r="C41" s="51">
        <v>234</v>
      </c>
      <c r="D41" s="51">
        <v>0</v>
      </c>
      <c r="E41" s="51">
        <v>234</v>
      </c>
      <c r="F41" s="51">
        <v>0</v>
      </c>
    </row>
    <row r="42" spans="1:6" x14ac:dyDescent="0.2">
      <c r="A42" s="51">
        <v>30</v>
      </c>
      <c r="B42" s="52" t="s">
        <v>420</v>
      </c>
      <c r="C42" s="51">
        <v>234</v>
      </c>
      <c r="D42" s="51">
        <v>0</v>
      </c>
      <c r="E42" s="51">
        <v>234</v>
      </c>
      <c r="F42" s="51">
        <v>0</v>
      </c>
    </row>
    <row r="43" spans="1:6" x14ac:dyDescent="0.2">
      <c r="A43" s="51">
        <v>31</v>
      </c>
      <c r="B43" s="52" t="s">
        <v>421</v>
      </c>
      <c r="C43" s="51">
        <v>280</v>
      </c>
      <c r="D43" s="51">
        <v>0</v>
      </c>
      <c r="E43" s="51">
        <v>278</v>
      </c>
      <c r="F43" s="51">
        <v>2</v>
      </c>
    </row>
    <row r="44" spans="1:6" x14ac:dyDescent="0.2">
      <c r="A44" s="51">
        <v>32</v>
      </c>
      <c r="B44" s="52" t="s">
        <v>422</v>
      </c>
      <c r="C44" s="51">
        <v>172</v>
      </c>
      <c r="D44" s="51">
        <v>0</v>
      </c>
      <c r="E44" s="51">
        <v>172</v>
      </c>
      <c r="F44" s="51">
        <v>0</v>
      </c>
    </row>
    <row r="45" spans="1:6" x14ac:dyDescent="0.2">
      <c r="A45" s="51">
        <v>33</v>
      </c>
      <c r="B45" s="52" t="s">
        <v>127</v>
      </c>
      <c r="C45" s="51">
        <v>354</v>
      </c>
      <c r="D45" s="51">
        <v>8</v>
      </c>
      <c r="E45" s="51">
        <v>335</v>
      </c>
      <c r="F45" s="51">
        <v>11</v>
      </c>
    </row>
    <row r="46" spans="1:6" x14ac:dyDescent="0.2">
      <c r="A46" s="51">
        <v>34</v>
      </c>
      <c r="B46" s="52" t="s">
        <v>111</v>
      </c>
      <c r="C46" s="51">
        <v>475</v>
      </c>
      <c r="D46" s="51">
        <v>0</v>
      </c>
      <c r="E46" s="51">
        <v>474</v>
      </c>
      <c r="F46" s="51">
        <v>1</v>
      </c>
    </row>
    <row r="47" spans="1:6" x14ac:dyDescent="0.2">
      <c r="A47" s="51">
        <v>35</v>
      </c>
      <c r="B47" s="52" t="s">
        <v>340</v>
      </c>
      <c r="C47" s="51">
        <v>182</v>
      </c>
      <c r="D47" s="51">
        <v>6</v>
      </c>
      <c r="E47" s="51">
        <v>171</v>
      </c>
      <c r="F47" s="51">
        <v>5</v>
      </c>
    </row>
    <row r="48" spans="1:6" x14ac:dyDescent="0.2">
      <c r="A48" s="51">
        <v>36</v>
      </c>
      <c r="B48" s="52" t="s">
        <v>166</v>
      </c>
      <c r="C48" s="51">
        <v>274</v>
      </c>
      <c r="D48" s="51">
        <v>8</v>
      </c>
      <c r="E48" s="51">
        <v>266</v>
      </c>
      <c r="F48" s="51">
        <v>0</v>
      </c>
    </row>
    <row r="49" spans="1:6" x14ac:dyDescent="0.2">
      <c r="A49" s="51">
        <v>37</v>
      </c>
      <c r="B49" s="52" t="s">
        <v>229</v>
      </c>
      <c r="C49" s="51">
        <v>146</v>
      </c>
      <c r="D49" s="51">
        <v>3</v>
      </c>
      <c r="E49" s="51">
        <v>142</v>
      </c>
      <c r="F49" s="51">
        <v>1</v>
      </c>
    </row>
    <row r="50" spans="1:6" x14ac:dyDescent="0.2">
      <c r="A50" s="51">
        <v>38</v>
      </c>
      <c r="B50" s="52" t="s">
        <v>302</v>
      </c>
      <c r="C50" s="51">
        <v>228</v>
      </c>
      <c r="D50" s="51">
        <v>9</v>
      </c>
      <c r="E50" s="51">
        <v>218</v>
      </c>
      <c r="F50" s="51">
        <v>1</v>
      </c>
    </row>
    <row r="51" spans="1:6" x14ac:dyDescent="0.2">
      <c r="A51" s="51">
        <v>39</v>
      </c>
      <c r="B51" s="52" t="s">
        <v>265</v>
      </c>
      <c r="C51" s="51">
        <v>567</v>
      </c>
      <c r="D51" s="51">
        <v>2</v>
      </c>
      <c r="E51" s="51">
        <v>564</v>
      </c>
      <c r="F51" s="51">
        <v>1</v>
      </c>
    </row>
    <row r="52" spans="1:6" x14ac:dyDescent="0.2">
      <c r="A52" s="51">
        <v>40</v>
      </c>
      <c r="B52" s="52" t="s">
        <v>141</v>
      </c>
      <c r="C52" s="51">
        <v>146</v>
      </c>
      <c r="D52" s="51">
        <v>0</v>
      </c>
      <c r="E52" s="51">
        <v>145</v>
      </c>
      <c r="F52" s="51">
        <v>1</v>
      </c>
    </row>
    <row r="53" spans="1:6" x14ac:dyDescent="0.2">
      <c r="A53" s="51">
        <v>41</v>
      </c>
      <c r="B53" s="52" t="s">
        <v>89</v>
      </c>
      <c r="C53" s="51">
        <v>145</v>
      </c>
      <c r="D53" s="51">
        <v>2</v>
      </c>
      <c r="E53" s="51">
        <v>141</v>
      </c>
      <c r="F53" s="51">
        <v>2</v>
      </c>
    </row>
    <row r="54" spans="1:6" x14ac:dyDescent="0.2">
      <c r="A54" s="51">
        <v>42</v>
      </c>
      <c r="B54" s="52" t="s">
        <v>87</v>
      </c>
      <c r="C54" s="51">
        <v>45</v>
      </c>
      <c r="D54" s="51">
        <v>1</v>
      </c>
      <c r="E54" s="51">
        <v>44</v>
      </c>
      <c r="F54" s="51">
        <v>0</v>
      </c>
    </row>
    <row r="55" spans="1:6" x14ac:dyDescent="0.2">
      <c r="A55" s="51">
        <v>43</v>
      </c>
      <c r="B55" s="52" t="s">
        <v>271</v>
      </c>
      <c r="C55" s="51">
        <v>150</v>
      </c>
      <c r="D55" s="51">
        <v>3</v>
      </c>
      <c r="E55" s="51">
        <v>146</v>
      </c>
      <c r="F55" s="51">
        <v>1</v>
      </c>
    </row>
    <row r="56" spans="1:6" x14ac:dyDescent="0.2">
      <c r="A56" s="51">
        <v>44</v>
      </c>
      <c r="B56" s="52" t="s">
        <v>380</v>
      </c>
      <c r="C56" s="51">
        <v>444</v>
      </c>
      <c r="D56" s="51">
        <v>56</v>
      </c>
      <c r="E56" s="51">
        <v>387</v>
      </c>
      <c r="F56" s="51">
        <v>1</v>
      </c>
    </row>
    <row r="57" spans="1:6" x14ac:dyDescent="0.2">
      <c r="A57" s="51">
        <v>45</v>
      </c>
      <c r="B57" s="52" t="s">
        <v>150</v>
      </c>
      <c r="C57" s="51">
        <v>197</v>
      </c>
      <c r="D57" s="51">
        <v>2</v>
      </c>
      <c r="E57" s="51">
        <v>193</v>
      </c>
      <c r="F57" s="51">
        <v>2</v>
      </c>
    </row>
    <row r="58" spans="1:6" x14ac:dyDescent="0.2">
      <c r="A58" s="51">
        <v>46</v>
      </c>
      <c r="B58" s="52" t="s">
        <v>279</v>
      </c>
      <c r="C58" s="51">
        <v>174</v>
      </c>
      <c r="D58" s="51">
        <v>0</v>
      </c>
      <c r="E58" s="51">
        <v>174</v>
      </c>
      <c r="F58" s="51">
        <v>0</v>
      </c>
    </row>
    <row r="59" spans="1:6" x14ac:dyDescent="0.2">
      <c r="A59" s="51">
        <v>47</v>
      </c>
      <c r="B59" s="52" t="s">
        <v>308</v>
      </c>
      <c r="C59" s="51">
        <v>147</v>
      </c>
      <c r="D59" s="51">
        <v>3</v>
      </c>
      <c r="E59" s="51">
        <v>144</v>
      </c>
      <c r="F59" s="51">
        <v>0</v>
      </c>
    </row>
    <row r="60" spans="1:6" x14ac:dyDescent="0.2">
      <c r="A60" s="51">
        <v>48</v>
      </c>
      <c r="B60" s="52" t="s">
        <v>429</v>
      </c>
      <c r="C60" s="51">
        <v>431</v>
      </c>
      <c r="D60" s="51">
        <v>21</v>
      </c>
      <c r="E60" s="51">
        <v>371</v>
      </c>
      <c r="F60" s="51">
        <v>39</v>
      </c>
    </row>
    <row r="61" spans="1:6" x14ac:dyDescent="0.2">
      <c r="A61" s="51">
        <v>49</v>
      </c>
      <c r="B61" s="52" t="s">
        <v>194</v>
      </c>
      <c r="C61" s="51">
        <v>138</v>
      </c>
      <c r="D61" s="51">
        <v>0</v>
      </c>
      <c r="E61" s="51">
        <v>138</v>
      </c>
      <c r="F61" s="51">
        <v>0</v>
      </c>
    </row>
    <row r="62" spans="1:6" x14ac:dyDescent="0.2">
      <c r="A62" s="51">
        <v>50</v>
      </c>
      <c r="B62" s="52" t="s">
        <v>430</v>
      </c>
      <c r="C62" s="51">
        <v>147</v>
      </c>
      <c r="D62" s="51">
        <v>8</v>
      </c>
      <c r="E62" s="51">
        <v>139</v>
      </c>
      <c r="F62" s="51">
        <v>0</v>
      </c>
    </row>
    <row r="63" spans="1:6" x14ac:dyDescent="0.2">
      <c r="A63" s="51">
        <v>51</v>
      </c>
      <c r="B63" s="52" t="s">
        <v>67</v>
      </c>
      <c r="C63" s="51">
        <v>457</v>
      </c>
      <c r="D63" s="51">
        <v>3</v>
      </c>
      <c r="E63" s="51">
        <v>453</v>
      </c>
      <c r="F63" s="51">
        <v>1</v>
      </c>
    </row>
    <row r="64" spans="1:6" x14ac:dyDescent="0.2">
      <c r="A64" s="51">
        <v>52</v>
      </c>
      <c r="B64" s="52" t="s">
        <v>30</v>
      </c>
      <c r="C64" s="51">
        <v>135</v>
      </c>
      <c r="D64" s="51">
        <v>2</v>
      </c>
      <c r="E64" s="51">
        <v>130</v>
      </c>
      <c r="F64" s="51">
        <v>3</v>
      </c>
    </row>
    <row r="65" spans="1:6" x14ac:dyDescent="0.2">
      <c r="A65" s="51">
        <v>53</v>
      </c>
      <c r="B65" s="52" t="s">
        <v>162</v>
      </c>
      <c r="C65" s="51">
        <v>218</v>
      </c>
      <c r="D65" s="51">
        <v>7</v>
      </c>
      <c r="E65" s="51">
        <v>207</v>
      </c>
      <c r="F65" s="51">
        <v>4</v>
      </c>
    </row>
    <row r="66" spans="1:6" x14ac:dyDescent="0.2">
      <c r="A66" s="51">
        <v>54</v>
      </c>
      <c r="B66" s="52" t="s">
        <v>316</v>
      </c>
      <c r="C66" s="51">
        <v>329</v>
      </c>
      <c r="D66" s="51">
        <v>9</v>
      </c>
      <c r="E66" s="51">
        <v>318</v>
      </c>
      <c r="F66" s="51">
        <v>2</v>
      </c>
    </row>
    <row r="67" spans="1:6" x14ac:dyDescent="0.2">
      <c r="A67" s="51">
        <v>55</v>
      </c>
      <c r="B67" s="52" t="s">
        <v>135</v>
      </c>
      <c r="C67" s="51">
        <v>141</v>
      </c>
      <c r="D67" s="51">
        <v>0</v>
      </c>
      <c r="E67" s="51">
        <v>141</v>
      </c>
      <c r="F67" s="51">
        <v>0</v>
      </c>
    </row>
    <row r="68" spans="1:6" x14ac:dyDescent="0.2">
      <c r="A68" s="51">
        <v>56</v>
      </c>
      <c r="B68" s="52" t="s">
        <v>348</v>
      </c>
      <c r="C68" s="51">
        <v>126</v>
      </c>
      <c r="D68" s="51">
        <v>11</v>
      </c>
      <c r="E68" s="51">
        <v>115</v>
      </c>
      <c r="F68" s="51">
        <v>0</v>
      </c>
    </row>
    <row r="69" spans="1:6" x14ac:dyDescent="0.2">
      <c r="A69" s="51">
        <v>57</v>
      </c>
      <c r="B69" s="52" t="s">
        <v>357</v>
      </c>
      <c r="C69" s="51">
        <v>162</v>
      </c>
      <c r="D69" s="51">
        <v>8</v>
      </c>
      <c r="E69" s="51">
        <v>154</v>
      </c>
      <c r="F69" s="51">
        <v>0</v>
      </c>
    </row>
    <row r="70" spans="1:6" x14ac:dyDescent="0.2">
      <c r="A70" s="51">
        <v>58</v>
      </c>
      <c r="B70" s="52" t="s">
        <v>434</v>
      </c>
      <c r="C70" s="51">
        <v>158</v>
      </c>
      <c r="D70" s="51">
        <v>3</v>
      </c>
      <c r="E70" s="51">
        <v>155</v>
      </c>
      <c r="F70" s="51">
        <v>0</v>
      </c>
    </row>
    <row r="71" spans="1:6" x14ac:dyDescent="0.2">
      <c r="A71" s="51">
        <v>59</v>
      </c>
      <c r="B71" s="52" t="s">
        <v>195</v>
      </c>
      <c r="C71" s="51">
        <v>60</v>
      </c>
      <c r="D71" s="51">
        <v>0</v>
      </c>
      <c r="E71" s="51">
        <v>59</v>
      </c>
      <c r="F71" s="51">
        <v>1</v>
      </c>
    </row>
    <row r="72" spans="1:6" x14ac:dyDescent="0.2">
      <c r="A72" s="51">
        <v>60</v>
      </c>
      <c r="B72" s="52" t="s">
        <v>304</v>
      </c>
      <c r="C72" s="51">
        <v>107</v>
      </c>
      <c r="D72" s="51">
        <v>5</v>
      </c>
      <c r="E72" s="51">
        <v>89</v>
      </c>
      <c r="F72" s="51">
        <v>13</v>
      </c>
    </row>
    <row r="73" spans="1:6" x14ac:dyDescent="0.2">
      <c r="A73" s="51">
        <v>61</v>
      </c>
      <c r="B73" s="52" t="s">
        <v>257</v>
      </c>
      <c r="C73" s="51">
        <v>483</v>
      </c>
      <c r="D73" s="51">
        <v>8</v>
      </c>
      <c r="E73" s="51">
        <v>474</v>
      </c>
      <c r="F73" s="51">
        <v>1</v>
      </c>
    </row>
    <row r="74" spans="1:6" x14ac:dyDescent="0.2">
      <c r="A74" s="51">
        <v>62</v>
      </c>
      <c r="B74" s="52" t="s">
        <v>237</v>
      </c>
      <c r="C74" s="51">
        <v>156</v>
      </c>
      <c r="D74" s="51">
        <v>2</v>
      </c>
      <c r="E74" s="51">
        <v>154</v>
      </c>
      <c r="F74" s="51">
        <v>0</v>
      </c>
    </row>
    <row r="75" spans="1:6" x14ac:dyDescent="0.2">
      <c r="A75" s="51">
        <v>63</v>
      </c>
      <c r="B75" s="52" t="s">
        <v>88</v>
      </c>
      <c r="C75" s="51">
        <v>144</v>
      </c>
      <c r="D75" s="51">
        <v>0</v>
      </c>
      <c r="E75" s="51">
        <v>144</v>
      </c>
      <c r="F75" s="51">
        <v>0</v>
      </c>
    </row>
    <row r="76" spans="1:6" x14ac:dyDescent="0.2">
      <c r="A76" s="51">
        <v>64</v>
      </c>
      <c r="B76" s="52" t="s">
        <v>43</v>
      </c>
      <c r="C76" s="51">
        <v>179</v>
      </c>
      <c r="D76" s="51">
        <v>0</v>
      </c>
      <c r="E76" s="51">
        <v>179</v>
      </c>
      <c r="F76" s="51">
        <v>0</v>
      </c>
    </row>
    <row r="77" spans="1:6" x14ac:dyDescent="0.2">
      <c r="A77" s="51">
        <v>65</v>
      </c>
      <c r="B77" s="52" t="s">
        <v>437</v>
      </c>
      <c r="C77" s="51">
        <v>126</v>
      </c>
      <c r="D77" s="51">
        <v>3</v>
      </c>
      <c r="E77" s="51">
        <v>122</v>
      </c>
      <c r="F77" s="51">
        <v>1</v>
      </c>
    </row>
    <row r="78" spans="1:6" x14ac:dyDescent="0.2">
      <c r="A78" s="51">
        <v>66</v>
      </c>
      <c r="B78" s="52" t="s">
        <v>438</v>
      </c>
      <c r="C78" s="51">
        <v>496</v>
      </c>
      <c r="D78" s="51">
        <v>40</v>
      </c>
      <c r="E78" s="51">
        <v>453</v>
      </c>
      <c r="F78" s="51">
        <v>3</v>
      </c>
    </row>
    <row r="79" spans="1:6" x14ac:dyDescent="0.2">
      <c r="A79" s="51">
        <v>67</v>
      </c>
      <c r="B79" s="52" t="s">
        <v>213</v>
      </c>
      <c r="C79" s="51">
        <v>472</v>
      </c>
      <c r="D79" s="51">
        <v>5</v>
      </c>
      <c r="E79" s="51">
        <v>460</v>
      </c>
      <c r="F79" s="51">
        <v>7</v>
      </c>
    </row>
    <row r="80" spans="1:6" x14ac:dyDescent="0.2">
      <c r="A80" s="51">
        <v>68</v>
      </c>
      <c r="B80" s="52" t="s">
        <v>441</v>
      </c>
      <c r="C80" s="51">
        <v>263</v>
      </c>
      <c r="D80" s="51">
        <v>0</v>
      </c>
      <c r="E80" s="51">
        <v>263</v>
      </c>
      <c r="F80" s="51">
        <v>0</v>
      </c>
    </row>
    <row r="81" spans="1:6" x14ac:dyDescent="0.2">
      <c r="A81" s="51">
        <v>69</v>
      </c>
      <c r="B81" s="52" t="s">
        <v>161</v>
      </c>
      <c r="C81" s="51">
        <v>207</v>
      </c>
      <c r="D81" s="51">
        <v>3</v>
      </c>
      <c r="E81" s="51">
        <v>204</v>
      </c>
      <c r="F81" s="51">
        <v>0</v>
      </c>
    </row>
    <row r="82" spans="1:6" x14ac:dyDescent="0.2">
      <c r="A82" s="51">
        <v>70</v>
      </c>
      <c r="B82" s="52" t="s">
        <v>286</v>
      </c>
      <c r="C82" s="51">
        <v>64</v>
      </c>
      <c r="D82" s="51">
        <v>0</v>
      </c>
      <c r="E82" s="51">
        <v>62</v>
      </c>
      <c r="F82" s="51">
        <v>2</v>
      </c>
    </row>
    <row r="83" spans="1:6" x14ac:dyDescent="0.2">
      <c r="A83" s="51">
        <v>71</v>
      </c>
      <c r="B83" s="52" t="s">
        <v>288</v>
      </c>
      <c r="C83" s="51">
        <v>467</v>
      </c>
      <c r="D83" s="51">
        <v>16</v>
      </c>
      <c r="E83" s="51">
        <v>449</v>
      </c>
      <c r="F83" s="51">
        <v>2</v>
      </c>
    </row>
    <row r="84" spans="1:6" x14ac:dyDescent="0.2">
      <c r="A84" s="51">
        <v>72</v>
      </c>
      <c r="B84" s="52" t="s">
        <v>282</v>
      </c>
      <c r="C84" s="51">
        <v>118</v>
      </c>
      <c r="D84" s="51">
        <v>7</v>
      </c>
      <c r="E84" s="51">
        <v>111</v>
      </c>
      <c r="F84" s="51">
        <v>0</v>
      </c>
    </row>
    <row r="85" spans="1:6" x14ac:dyDescent="0.2">
      <c r="A85" s="51">
        <v>73</v>
      </c>
      <c r="B85" s="52" t="s">
        <v>356</v>
      </c>
      <c r="C85" s="51">
        <v>140</v>
      </c>
      <c r="D85" s="51">
        <v>2</v>
      </c>
      <c r="E85" s="51">
        <v>137</v>
      </c>
      <c r="F85" s="51">
        <v>1</v>
      </c>
    </row>
    <row r="86" spans="1:6" x14ac:dyDescent="0.2">
      <c r="A86" s="51">
        <v>74</v>
      </c>
      <c r="B86" s="52" t="s">
        <v>443</v>
      </c>
      <c r="C86" s="51">
        <v>235</v>
      </c>
      <c r="D86" s="51">
        <v>2</v>
      </c>
      <c r="E86" s="51">
        <v>233</v>
      </c>
      <c r="F86" s="51">
        <v>0</v>
      </c>
    </row>
    <row r="87" spans="1:6" x14ac:dyDescent="0.2">
      <c r="A87" s="51">
        <v>75</v>
      </c>
      <c r="B87" s="52" t="s">
        <v>296</v>
      </c>
      <c r="C87" s="51">
        <v>325</v>
      </c>
      <c r="D87" s="51">
        <v>0</v>
      </c>
      <c r="E87" s="51">
        <v>325</v>
      </c>
      <c r="F87" s="51">
        <v>0</v>
      </c>
    </row>
    <row r="88" spans="1:6" x14ac:dyDescent="0.2">
      <c r="A88" s="51">
        <v>76</v>
      </c>
      <c r="B88" s="52" t="s">
        <v>172</v>
      </c>
      <c r="C88" s="51">
        <v>575</v>
      </c>
      <c r="D88" s="51">
        <v>0</v>
      </c>
      <c r="E88" s="51">
        <v>567</v>
      </c>
      <c r="F88" s="51">
        <v>8</v>
      </c>
    </row>
    <row r="89" spans="1:6" x14ac:dyDescent="0.2">
      <c r="A89" s="51">
        <v>77</v>
      </c>
      <c r="B89" s="52" t="s">
        <v>238</v>
      </c>
      <c r="C89" s="51">
        <v>131</v>
      </c>
      <c r="D89" s="51">
        <v>6</v>
      </c>
      <c r="E89" s="51">
        <v>114</v>
      </c>
      <c r="F89" s="51">
        <v>11</v>
      </c>
    </row>
    <row r="90" spans="1:6" x14ac:dyDescent="0.2">
      <c r="A90" s="51">
        <v>78</v>
      </c>
      <c r="B90" s="52" t="s">
        <v>114</v>
      </c>
      <c r="C90" s="51">
        <v>345</v>
      </c>
      <c r="D90" s="51">
        <v>8</v>
      </c>
      <c r="E90" s="51">
        <v>335</v>
      </c>
      <c r="F90" s="51">
        <v>2</v>
      </c>
    </row>
    <row r="91" spans="1:6" x14ac:dyDescent="0.2">
      <c r="A91" s="51">
        <v>79</v>
      </c>
      <c r="B91" s="52" t="s">
        <v>313</v>
      </c>
      <c r="C91" s="51">
        <v>114</v>
      </c>
      <c r="D91" s="51">
        <v>4</v>
      </c>
      <c r="E91" s="51">
        <v>107</v>
      </c>
      <c r="F91" s="51">
        <v>3</v>
      </c>
    </row>
    <row r="92" spans="1:6" x14ac:dyDescent="0.2">
      <c r="A92" s="51">
        <v>80</v>
      </c>
      <c r="B92" s="52" t="s">
        <v>359</v>
      </c>
      <c r="C92" s="51">
        <v>125</v>
      </c>
      <c r="D92" s="51">
        <v>2</v>
      </c>
      <c r="E92" s="51">
        <v>120</v>
      </c>
      <c r="F92" s="51">
        <v>3</v>
      </c>
    </row>
    <row r="93" spans="1:6" x14ac:dyDescent="0.2">
      <c r="A93" s="51">
        <v>81</v>
      </c>
      <c r="B93" s="52" t="s">
        <v>140</v>
      </c>
      <c r="C93" s="51">
        <v>392</v>
      </c>
      <c r="D93" s="51">
        <v>20</v>
      </c>
      <c r="E93" s="51">
        <v>372</v>
      </c>
      <c r="F93" s="51">
        <v>0</v>
      </c>
    </row>
    <row r="94" spans="1:6" x14ac:dyDescent="0.2">
      <c r="A94" s="51">
        <v>82</v>
      </c>
      <c r="B94" s="52" t="s">
        <v>204</v>
      </c>
      <c r="C94" s="51">
        <v>490</v>
      </c>
      <c r="D94" s="51">
        <v>0</v>
      </c>
      <c r="E94" s="51">
        <v>490</v>
      </c>
      <c r="F94" s="51">
        <v>0</v>
      </c>
    </row>
    <row r="95" spans="1:6" x14ac:dyDescent="0.2">
      <c r="A95" s="51">
        <v>83</v>
      </c>
      <c r="B95" s="52" t="s">
        <v>118</v>
      </c>
      <c r="C95" s="51">
        <v>324</v>
      </c>
      <c r="D95" s="51">
        <v>0</v>
      </c>
      <c r="E95" s="51">
        <v>320</v>
      </c>
      <c r="F95" s="51">
        <v>4</v>
      </c>
    </row>
    <row r="96" spans="1:6" x14ac:dyDescent="0.2">
      <c r="A96" s="51">
        <v>84</v>
      </c>
      <c r="B96" s="52" t="s">
        <v>225</v>
      </c>
      <c r="C96" s="51">
        <v>243</v>
      </c>
      <c r="D96" s="51">
        <v>0</v>
      </c>
      <c r="E96" s="51">
        <v>243</v>
      </c>
      <c r="F96" s="51">
        <v>0</v>
      </c>
    </row>
    <row r="97" spans="1:6" x14ac:dyDescent="0.2">
      <c r="A97" s="51">
        <v>85</v>
      </c>
      <c r="B97" s="52" t="s">
        <v>342</v>
      </c>
      <c r="C97" s="51">
        <v>161</v>
      </c>
      <c r="D97" s="51">
        <v>0</v>
      </c>
      <c r="E97" s="51">
        <v>154</v>
      </c>
      <c r="F97" s="51">
        <v>7</v>
      </c>
    </row>
    <row r="98" spans="1:6" x14ac:dyDescent="0.2">
      <c r="A98" s="51">
        <v>86</v>
      </c>
      <c r="B98" s="52" t="s">
        <v>448</v>
      </c>
      <c r="C98" s="51">
        <v>300</v>
      </c>
      <c r="D98" s="51">
        <v>7</v>
      </c>
      <c r="E98" s="51">
        <v>289</v>
      </c>
      <c r="F98" s="51">
        <v>4</v>
      </c>
    </row>
    <row r="99" spans="1:6" x14ac:dyDescent="0.2">
      <c r="A99" s="51">
        <v>87</v>
      </c>
      <c r="B99" s="52" t="s">
        <v>39</v>
      </c>
      <c r="C99" s="51">
        <v>163</v>
      </c>
      <c r="D99" s="51">
        <v>0</v>
      </c>
      <c r="E99" s="51">
        <v>162</v>
      </c>
      <c r="F99" s="51">
        <v>1</v>
      </c>
    </row>
    <row r="100" spans="1:6" x14ac:dyDescent="0.2">
      <c r="A100" s="51">
        <v>88</v>
      </c>
      <c r="B100" s="52" t="s">
        <v>185</v>
      </c>
      <c r="C100" s="51">
        <v>166</v>
      </c>
      <c r="D100" s="51">
        <v>0</v>
      </c>
      <c r="E100" s="51">
        <v>166</v>
      </c>
      <c r="F100" s="51">
        <v>0</v>
      </c>
    </row>
    <row r="101" spans="1:6" x14ac:dyDescent="0.2">
      <c r="A101" s="51">
        <v>89</v>
      </c>
      <c r="B101" s="52" t="s">
        <v>450</v>
      </c>
      <c r="C101" s="51">
        <v>169</v>
      </c>
      <c r="D101" s="51">
        <v>1</v>
      </c>
      <c r="E101" s="51">
        <v>164</v>
      </c>
      <c r="F101" s="51">
        <v>4</v>
      </c>
    </row>
    <row r="102" spans="1:6" x14ac:dyDescent="0.2">
      <c r="A102" s="51">
        <v>90</v>
      </c>
      <c r="B102" s="52" t="s">
        <v>191</v>
      </c>
      <c r="C102" s="51">
        <v>309</v>
      </c>
      <c r="D102" s="51">
        <v>13</v>
      </c>
      <c r="E102" s="51">
        <v>294</v>
      </c>
      <c r="F102" s="51">
        <v>2</v>
      </c>
    </row>
    <row r="103" spans="1:6" x14ac:dyDescent="0.2">
      <c r="A103" s="51">
        <v>91</v>
      </c>
      <c r="B103" s="52" t="s">
        <v>79</v>
      </c>
      <c r="C103" s="51">
        <v>390</v>
      </c>
      <c r="D103" s="51">
        <v>6</v>
      </c>
      <c r="E103" s="51">
        <v>383</v>
      </c>
      <c r="F103" s="51">
        <v>1</v>
      </c>
    </row>
    <row r="104" spans="1:6" x14ac:dyDescent="0.2">
      <c r="A104" s="51">
        <v>92</v>
      </c>
      <c r="B104" s="52" t="s">
        <v>267</v>
      </c>
      <c r="C104" s="51">
        <v>201</v>
      </c>
      <c r="D104" s="51">
        <v>3</v>
      </c>
      <c r="E104" s="51">
        <v>195</v>
      </c>
      <c r="F104" s="51">
        <v>3</v>
      </c>
    </row>
    <row r="105" spans="1:6" x14ac:dyDescent="0.2">
      <c r="A105" s="51">
        <v>93</v>
      </c>
      <c r="B105" s="52" t="s">
        <v>75</v>
      </c>
      <c r="C105" s="51">
        <v>527</v>
      </c>
      <c r="D105" s="51">
        <v>10</v>
      </c>
      <c r="E105" s="51">
        <v>517</v>
      </c>
      <c r="F105" s="51">
        <v>0</v>
      </c>
    </row>
    <row r="106" spans="1:6" x14ac:dyDescent="0.2">
      <c r="A106" s="51">
        <v>94</v>
      </c>
      <c r="B106" s="52" t="s">
        <v>197</v>
      </c>
      <c r="C106" s="51">
        <v>454</v>
      </c>
      <c r="D106" s="51">
        <v>13</v>
      </c>
      <c r="E106" s="51">
        <v>391</v>
      </c>
      <c r="F106" s="51">
        <v>50</v>
      </c>
    </row>
    <row r="107" spans="1:6" x14ac:dyDescent="0.2">
      <c r="A107" s="51">
        <v>95</v>
      </c>
      <c r="B107" s="52" t="s">
        <v>119</v>
      </c>
      <c r="C107" s="51">
        <v>279</v>
      </c>
      <c r="D107" s="51">
        <v>12</v>
      </c>
      <c r="E107" s="51">
        <v>267</v>
      </c>
      <c r="F107" s="51">
        <v>0</v>
      </c>
    </row>
    <row r="108" spans="1:6" x14ac:dyDescent="0.2">
      <c r="A108" s="51">
        <v>96</v>
      </c>
      <c r="B108" s="52" t="s">
        <v>196</v>
      </c>
      <c r="C108" s="51">
        <v>150</v>
      </c>
      <c r="D108" s="51">
        <v>2</v>
      </c>
      <c r="E108" s="51">
        <v>146</v>
      </c>
      <c r="F108" s="51">
        <v>2</v>
      </c>
    </row>
    <row r="109" spans="1:6" x14ac:dyDescent="0.2">
      <c r="A109" s="51">
        <v>97</v>
      </c>
      <c r="B109" s="52" t="s">
        <v>451</v>
      </c>
      <c r="C109" s="51">
        <v>152</v>
      </c>
      <c r="D109" s="51">
        <v>20</v>
      </c>
      <c r="E109" s="51">
        <v>122</v>
      </c>
      <c r="F109" s="51">
        <v>10</v>
      </c>
    </row>
    <row r="110" spans="1:6" x14ac:dyDescent="0.2">
      <c r="A110" s="51">
        <v>98</v>
      </c>
      <c r="B110" s="52" t="s">
        <v>147</v>
      </c>
      <c r="C110" s="51">
        <v>164</v>
      </c>
      <c r="D110" s="51">
        <v>3</v>
      </c>
      <c r="E110" s="51">
        <v>157</v>
      </c>
      <c r="F110" s="51">
        <v>4</v>
      </c>
    </row>
    <row r="111" spans="1:6" x14ac:dyDescent="0.2">
      <c r="A111" s="51">
        <v>99</v>
      </c>
      <c r="B111" s="52" t="s">
        <v>70</v>
      </c>
      <c r="C111" s="51">
        <v>190</v>
      </c>
      <c r="D111" s="51">
        <v>15</v>
      </c>
      <c r="E111" s="51">
        <v>157</v>
      </c>
      <c r="F111" s="51">
        <v>18</v>
      </c>
    </row>
    <row r="112" spans="1:6" x14ac:dyDescent="0.2">
      <c r="A112" s="51">
        <v>100</v>
      </c>
      <c r="B112" s="52" t="s">
        <v>453</v>
      </c>
      <c r="C112" s="51">
        <v>294</v>
      </c>
      <c r="D112" s="51">
        <v>0</v>
      </c>
      <c r="E112" s="51">
        <v>294</v>
      </c>
      <c r="F112" s="51">
        <v>0</v>
      </c>
    </row>
    <row r="113" spans="1:6" x14ac:dyDescent="0.2">
      <c r="A113" s="51">
        <v>101</v>
      </c>
      <c r="B113" s="52" t="s">
        <v>137</v>
      </c>
      <c r="C113" s="51">
        <v>294</v>
      </c>
      <c r="D113" s="51">
        <v>3</v>
      </c>
      <c r="E113" s="51">
        <v>290</v>
      </c>
      <c r="F113" s="51">
        <v>1</v>
      </c>
    </row>
    <row r="114" spans="1:6" x14ac:dyDescent="0.2">
      <c r="A114" s="51">
        <v>102</v>
      </c>
      <c r="B114" s="52" t="s">
        <v>108</v>
      </c>
      <c r="C114" s="51">
        <v>149</v>
      </c>
      <c r="D114" s="51">
        <v>2</v>
      </c>
      <c r="E114" s="51">
        <v>147</v>
      </c>
      <c r="F114" s="51">
        <v>0</v>
      </c>
    </row>
    <row r="115" spans="1:6" x14ac:dyDescent="0.2">
      <c r="A115" s="51">
        <v>103</v>
      </c>
      <c r="B115" s="52" t="s">
        <v>454</v>
      </c>
      <c r="C115" s="51">
        <v>317</v>
      </c>
      <c r="D115" s="51">
        <v>9</v>
      </c>
      <c r="E115" s="51">
        <v>306</v>
      </c>
      <c r="F115" s="51">
        <v>2</v>
      </c>
    </row>
    <row r="116" spans="1:6" x14ac:dyDescent="0.2">
      <c r="A116" s="51">
        <v>104</v>
      </c>
      <c r="B116" s="52" t="s">
        <v>456</v>
      </c>
      <c r="C116" s="51">
        <v>278</v>
      </c>
      <c r="D116" s="51">
        <v>10</v>
      </c>
      <c r="E116" s="51">
        <v>265</v>
      </c>
      <c r="F116" s="51">
        <v>3</v>
      </c>
    </row>
    <row r="117" spans="1:6" x14ac:dyDescent="0.2">
      <c r="A117" s="51">
        <v>105</v>
      </c>
      <c r="B117" s="52" t="s">
        <v>376</v>
      </c>
      <c r="C117" s="51">
        <v>167</v>
      </c>
      <c r="D117" s="51">
        <v>5</v>
      </c>
      <c r="E117" s="51">
        <v>156</v>
      </c>
      <c r="F117" s="51">
        <v>6</v>
      </c>
    </row>
    <row r="118" spans="1:6" x14ac:dyDescent="0.2">
      <c r="A118" s="51">
        <v>106</v>
      </c>
      <c r="B118" s="52" t="s">
        <v>72</v>
      </c>
      <c r="C118" s="51">
        <v>162</v>
      </c>
      <c r="D118" s="51">
        <v>0</v>
      </c>
      <c r="E118" s="51">
        <v>160</v>
      </c>
      <c r="F118" s="51">
        <v>2</v>
      </c>
    </row>
    <row r="119" spans="1:6" x14ac:dyDescent="0.2">
      <c r="A119" s="51">
        <v>107</v>
      </c>
      <c r="B119" s="52" t="s">
        <v>134</v>
      </c>
      <c r="C119" s="51">
        <v>143</v>
      </c>
      <c r="D119" s="51">
        <v>1</v>
      </c>
      <c r="E119" s="51">
        <v>140</v>
      </c>
      <c r="F119" s="51">
        <v>2</v>
      </c>
    </row>
    <row r="120" spans="1:6" x14ac:dyDescent="0.2">
      <c r="A120" s="51">
        <v>108</v>
      </c>
      <c r="B120" s="52" t="s">
        <v>457</v>
      </c>
      <c r="C120" s="51">
        <v>161</v>
      </c>
      <c r="D120" s="51">
        <v>0</v>
      </c>
      <c r="E120" s="51">
        <v>161</v>
      </c>
      <c r="F120" s="51">
        <v>0</v>
      </c>
    </row>
    <row r="121" spans="1:6" x14ac:dyDescent="0.2">
      <c r="A121" s="51">
        <v>109</v>
      </c>
      <c r="B121" s="52" t="s">
        <v>259</v>
      </c>
      <c r="C121" s="51">
        <v>167</v>
      </c>
      <c r="D121" s="51">
        <v>28</v>
      </c>
      <c r="E121" s="51">
        <v>139</v>
      </c>
      <c r="F121" s="51">
        <v>0</v>
      </c>
    </row>
    <row r="122" spans="1:6" x14ac:dyDescent="0.2">
      <c r="A122" s="51">
        <v>110</v>
      </c>
      <c r="B122" s="52" t="s">
        <v>203</v>
      </c>
      <c r="C122" s="51">
        <v>140</v>
      </c>
      <c r="D122" s="51">
        <v>1</v>
      </c>
      <c r="E122" s="51">
        <v>137</v>
      </c>
      <c r="F122" s="51">
        <v>2</v>
      </c>
    </row>
    <row r="123" spans="1:6" x14ac:dyDescent="0.2">
      <c r="A123" s="51">
        <v>111</v>
      </c>
      <c r="B123" s="52" t="s">
        <v>459</v>
      </c>
      <c r="C123" s="51">
        <v>93</v>
      </c>
      <c r="D123" s="51">
        <v>2</v>
      </c>
      <c r="E123" s="51">
        <v>89</v>
      </c>
      <c r="F123" s="51">
        <v>2</v>
      </c>
    </row>
    <row r="124" spans="1:6" x14ac:dyDescent="0.2">
      <c r="A124" s="51">
        <v>112</v>
      </c>
      <c r="B124" s="52" t="s">
        <v>145</v>
      </c>
      <c r="C124" s="51">
        <v>171</v>
      </c>
      <c r="D124" s="51">
        <v>0</v>
      </c>
      <c r="E124" s="51">
        <v>171</v>
      </c>
      <c r="F124" s="51">
        <v>0</v>
      </c>
    </row>
    <row r="125" spans="1:6" x14ac:dyDescent="0.2">
      <c r="A125" s="51">
        <v>113</v>
      </c>
      <c r="B125" s="52" t="s">
        <v>31</v>
      </c>
      <c r="C125" s="51">
        <v>691</v>
      </c>
      <c r="D125" s="51">
        <v>13</v>
      </c>
      <c r="E125" s="51">
        <v>678</v>
      </c>
      <c r="F125" s="51">
        <v>0</v>
      </c>
    </row>
    <row r="126" spans="1:6" x14ac:dyDescent="0.2">
      <c r="A126" s="51">
        <v>114</v>
      </c>
      <c r="B126" s="52" t="s">
        <v>315</v>
      </c>
      <c r="C126" s="51">
        <v>109</v>
      </c>
      <c r="D126" s="51">
        <v>1</v>
      </c>
      <c r="E126" s="51">
        <v>108</v>
      </c>
      <c r="F126" s="51">
        <v>0</v>
      </c>
    </row>
    <row r="127" spans="1:6" x14ac:dyDescent="0.2">
      <c r="A127" s="51">
        <v>115</v>
      </c>
      <c r="B127" s="52" t="s">
        <v>462</v>
      </c>
      <c r="C127" s="51">
        <v>142</v>
      </c>
      <c r="D127" s="51">
        <v>4</v>
      </c>
      <c r="E127" s="51">
        <v>132</v>
      </c>
      <c r="F127" s="51">
        <v>6</v>
      </c>
    </row>
    <row r="128" spans="1:6" x14ac:dyDescent="0.2">
      <c r="A128" s="51">
        <v>116</v>
      </c>
      <c r="B128" s="52" t="s">
        <v>312</v>
      </c>
      <c r="C128" s="51">
        <v>155</v>
      </c>
      <c r="D128" s="51">
        <v>2</v>
      </c>
      <c r="E128" s="51">
        <v>153</v>
      </c>
      <c r="F128" s="51">
        <v>0</v>
      </c>
    </row>
    <row r="129" spans="1:6" x14ac:dyDescent="0.2">
      <c r="A129" s="51">
        <v>117</v>
      </c>
      <c r="B129" s="52" t="s">
        <v>139</v>
      </c>
      <c r="C129" s="51">
        <v>124</v>
      </c>
      <c r="D129" s="51">
        <v>2</v>
      </c>
      <c r="E129" s="51">
        <v>118</v>
      </c>
      <c r="F129" s="51">
        <v>4</v>
      </c>
    </row>
    <row r="130" spans="1:6" x14ac:dyDescent="0.2">
      <c r="A130" s="51">
        <v>118</v>
      </c>
      <c r="B130" s="52" t="s">
        <v>251</v>
      </c>
      <c r="C130" s="51">
        <v>138</v>
      </c>
      <c r="D130" s="51">
        <v>0</v>
      </c>
      <c r="E130" s="51">
        <v>137</v>
      </c>
      <c r="F130" s="51">
        <v>1</v>
      </c>
    </row>
    <row r="131" spans="1:6" x14ac:dyDescent="0.2">
      <c r="A131" s="51">
        <v>119</v>
      </c>
      <c r="B131" s="52" t="s">
        <v>253</v>
      </c>
      <c r="C131" s="51">
        <v>238</v>
      </c>
      <c r="D131" s="51">
        <v>2</v>
      </c>
      <c r="E131" s="51">
        <v>233</v>
      </c>
      <c r="F131" s="51">
        <v>3</v>
      </c>
    </row>
    <row r="132" spans="1:6" x14ac:dyDescent="0.2">
      <c r="A132" s="51">
        <v>120</v>
      </c>
      <c r="B132" s="52" t="s">
        <v>301</v>
      </c>
      <c r="C132" s="51">
        <v>284</v>
      </c>
      <c r="D132" s="51">
        <v>5</v>
      </c>
      <c r="E132" s="51">
        <v>256</v>
      </c>
      <c r="F132" s="51">
        <v>23</v>
      </c>
    </row>
    <row r="133" spans="1:6" x14ac:dyDescent="0.2">
      <c r="A133" s="51">
        <v>121</v>
      </c>
      <c r="B133" s="52" t="s">
        <v>331</v>
      </c>
      <c r="C133" s="51">
        <v>350</v>
      </c>
      <c r="D133" s="51">
        <v>1</v>
      </c>
      <c r="E133" s="51">
        <v>346</v>
      </c>
      <c r="F133" s="51">
        <v>3</v>
      </c>
    </row>
    <row r="134" spans="1:6" x14ac:dyDescent="0.2">
      <c r="A134" s="51">
        <v>122</v>
      </c>
      <c r="B134" s="52" t="s">
        <v>173</v>
      </c>
      <c r="C134" s="51">
        <v>97</v>
      </c>
      <c r="D134" s="51">
        <v>1</v>
      </c>
      <c r="E134" s="51">
        <v>95</v>
      </c>
      <c r="F134" s="51">
        <v>1</v>
      </c>
    </row>
    <row r="135" spans="1:6" x14ac:dyDescent="0.2">
      <c r="A135" s="51">
        <v>123</v>
      </c>
      <c r="B135" s="52" t="s">
        <v>465</v>
      </c>
      <c r="C135" s="51">
        <v>337</v>
      </c>
      <c r="D135" s="51">
        <v>2</v>
      </c>
      <c r="E135" s="51">
        <v>332</v>
      </c>
      <c r="F135" s="51">
        <v>3</v>
      </c>
    </row>
    <row r="136" spans="1:6" x14ac:dyDescent="0.2">
      <c r="A136" s="51">
        <v>124</v>
      </c>
      <c r="B136" s="52" t="s">
        <v>48</v>
      </c>
      <c r="C136" s="51">
        <v>125</v>
      </c>
      <c r="D136" s="51">
        <v>9</v>
      </c>
      <c r="E136" s="51">
        <v>116</v>
      </c>
      <c r="F136" s="51">
        <v>0</v>
      </c>
    </row>
    <row r="137" spans="1:6" x14ac:dyDescent="0.2">
      <c r="A137" s="51">
        <v>125</v>
      </c>
      <c r="B137" s="52" t="s">
        <v>46</v>
      </c>
      <c r="C137" s="51">
        <v>442</v>
      </c>
      <c r="D137" s="51">
        <v>2</v>
      </c>
      <c r="E137" s="51">
        <v>434</v>
      </c>
      <c r="F137" s="51">
        <v>6</v>
      </c>
    </row>
    <row r="138" spans="1:6" x14ac:dyDescent="0.2">
      <c r="A138" s="51">
        <v>126</v>
      </c>
      <c r="B138" s="52" t="s">
        <v>332</v>
      </c>
      <c r="C138" s="51">
        <v>161</v>
      </c>
      <c r="D138" s="51">
        <v>3</v>
      </c>
      <c r="E138" s="51">
        <v>155</v>
      </c>
      <c r="F138" s="51">
        <v>3</v>
      </c>
    </row>
    <row r="139" spans="1:6" x14ac:dyDescent="0.2">
      <c r="A139" s="51">
        <v>127</v>
      </c>
      <c r="B139" s="52" t="s">
        <v>309</v>
      </c>
      <c r="C139" s="51">
        <v>158</v>
      </c>
      <c r="D139" s="51">
        <v>9</v>
      </c>
      <c r="E139" s="51">
        <v>149</v>
      </c>
      <c r="F139" s="51">
        <v>0</v>
      </c>
    </row>
    <row r="140" spans="1:6" x14ac:dyDescent="0.2">
      <c r="A140" s="51">
        <v>128</v>
      </c>
      <c r="B140" s="52" t="s">
        <v>467</v>
      </c>
      <c r="C140" s="51">
        <v>280</v>
      </c>
      <c r="D140" s="51">
        <v>12</v>
      </c>
      <c r="E140" s="51">
        <v>268</v>
      </c>
      <c r="F140" s="51">
        <v>0</v>
      </c>
    </row>
    <row r="141" spans="1:6" x14ac:dyDescent="0.2">
      <c r="A141" s="51">
        <v>129</v>
      </c>
      <c r="B141" s="52" t="s">
        <v>174</v>
      </c>
      <c r="C141" s="51">
        <v>317</v>
      </c>
      <c r="D141" s="51">
        <v>4</v>
      </c>
      <c r="E141" s="51">
        <v>304</v>
      </c>
      <c r="F141" s="51">
        <v>9</v>
      </c>
    </row>
    <row r="142" spans="1:6" x14ac:dyDescent="0.2">
      <c r="A142" s="51">
        <v>130</v>
      </c>
      <c r="B142" s="52" t="s">
        <v>112</v>
      </c>
      <c r="C142" s="51">
        <v>569</v>
      </c>
      <c r="D142" s="51">
        <v>10</v>
      </c>
      <c r="E142" s="51">
        <v>558</v>
      </c>
      <c r="F142" s="51">
        <v>1</v>
      </c>
    </row>
    <row r="143" spans="1:6" x14ac:dyDescent="0.2">
      <c r="A143" s="51">
        <v>131</v>
      </c>
      <c r="B143" s="52" t="s">
        <v>153</v>
      </c>
      <c r="C143" s="51">
        <v>172</v>
      </c>
      <c r="D143" s="51">
        <v>10</v>
      </c>
      <c r="E143" s="51">
        <v>160</v>
      </c>
      <c r="F143" s="51">
        <v>2</v>
      </c>
    </row>
    <row r="144" spans="1:6" x14ac:dyDescent="0.2">
      <c r="A144" s="51">
        <v>132</v>
      </c>
      <c r="B144" s="52" t="s">
        <v>336</v>
      </c>
      <c r="C144" s="51">
        <v>90</v>
      </c>
      <c r="D144" s="51">
        <v>2</v>
      </c>
      <c r="E144" s="51">
        <v>88</v>
      </c>
      <c r="F144" s="51">
        <v>0</v>
      </c>
    </row>
    <row r="145" spans="1:6" x14ac:dyDescent="0.2">
      <c r="A145" s="51">
        <v>133</v>
      </c>
      <c r="B145" s="52" t="s">
        <v>234</v>
      </c>
      <c r="C145" s="51">
        <v>65</v>
      </c>
      <c r="D145" s="51">
        <v>1</v>
      </c>
      <c r="E145" s="51">
        <v>64</v>
      </c>
      <c r="F145" s="51">
        <v>0</v>
      </c>
    </row>
    <row r="146" spans="1:6" x14ac:dyDescent="0.2">
      <c r="A146" s="51">
        <v>134</v>
      </c>
      <c r="B146" s="52" t="s">
        <v>277</v>
      </c>
      <c r="C146" s="51">
        <v>67</v>
      </c>
      <c r="D146" s="51">
        <v>1</v>
      </c>
      <c r="E146" s="51">
        <v>65</v>
      </c>
      <c r="F146" s="51">
        <v>1</v>
      </c>
    </row>
    <row r="147" spans="1:6" x14ac:dyDescent="0.2">
      <c r="A147" s="51">
        <v>135</v>
      </c>
      <c r="B147" s="52" t="s">
        <v>183</v>
      </c>
      <c r="C147" s="51">
        <v>155</v>
      </c>
      <c r="D147" s="51">
        <v>0</v>
      </c>
      <c r="E147" s="51">
        <v>155</v>
      </c>
      <c r="F147" s="51">
        <v>0</v>
      </c>
    </row>
    <row r="148" spans="1:6" x14ac:dyDescent="0.2">
      <c r="A148" s="51">
        <v>136</v>
      </c>
      <c r="B148" s="52" t="s">
        <v>472</v>
      </c>
      <c r="C148" s="51">
        <v>312</v>
      </c>
      <c r="D148" s="51">
        <v>4</v>
      </c>
      <c r="E148" s="51">
        <v>292</v>
      </c>
      <c r="F148" s="51">
        <v>16</v>
      </c>
    </row>
    <row r="149" spans="1:6" x14ac:dyDescent="0.2">
      <c r="A149" s="51">
        <v>137</v>
      </c>
      <c r="B149" s="52" t="s">
        <v>217</v>
      </c>
      <c r="C149" s="51">
        <v>409</v>
      </c>
      <c r="D149" s="51">
        <v>0</v>
      </c>
      <c r="E149" s="51">
        <v>401</v>
      </c>
      <c r="F149" s="51">
        <v>8</v>
      </c>
    </row>
    <row r="150" spans="1:6" x14ac:dyDescent="0.2">
      <c r="A150" s="51">
        <v>138</v>
      </c>
      <c r="B150" s="52" t="s">
        <v>270</v>
      </c>
      <c r="C150" s="51">
        <v>164</v>
      </c>
      <c r="D150" s="51">
        <v>21</v>
      </c>
      <c r="E150" s="51">
        <v>97</v>
      </c>
      <c r="F150" s="51">
        <v>46</v>
      </c>
    </row>
    <row r="151" spans="1:6" x14ac:dyDescent="0.2">
      <c r="A151" s="51">
        <v>139</v>
      </c>
      <c r="B151" s="52" t="s">
        <v>205</v>
      </c>
      <c r="C151" s="51">
        <v>142</v>
      </c>
      <c r="D151" s="51">
        <v>3</v>
      </c>
      <c r="E151" s="51">
        <v>136</v>
      </c>
      <c r="F151" s="51">
        <v>3</v>
      </c>
    </row>
    <row r="152" spans="1:6" x14ac:dyDescent="0.2">
      <c r="A152" s="51">
        <v>140</v>
      </c>
      <c r="B152" s="52" t="s">
        <v>177</v>
      </c>
      <c r="C152" s="51">
        <v>79</v>
      </c>
      <c r="D152" s="51">
        <v>5</v>
      </c>
      <c r="E152" s="51">
        <v>73</v>
      </c>
      <c r="F152" s="51">
        <v>1</v>
      </c>
    </row>
    <row r="153" spans="1:6" x14ac:dyDescent="0.2">
      <c r="A153" s="51">
        <v>141</v>
      </c>
      <c r="B153" s="52" t="s">
        <v>254</v>
      </c>
      <c r="C153" s="51">
        <v>141</v>
      </c>
      <c r="D153" s="51">
        <v>20</v>
      </c>
      <c r="E153" s="51">
        <v>118</v>
      </c>
      <c r="F153" s="51">
        <v>3</v>
      </c>
    </row>
    <row r="154" spans="1:6" x14ac:dyDescent="0.2">
      <c r="A154" s="51">
        <v>142</v>
      </c>
      <c r="B154" s="52" t="s">
        <v>354</v>
      </c>
      <c r="C154" s="51">
        <v>153</v>
      </c>
      <c r="D154" s="51">
        <v>4</v>
      </c>
      <c r="E154" s="51">
        <v>149</v>
      </c>
      <c r="F154" s="51">
        <v>0</v>
      </c>
    </row>
    <row r="155" spans="1:6" x14ac:dyDescent="0.2">
      <c r="A155" s="51">
        <v>143</v>
      </c>
      <c r="B155" s="52" t="s">
        <v>179</v>
      </c>
      <c r="C155" s="51">
        <v>451</v>
      </c>
      <c r="D155" s="51">
        <v>0</v>
      </c>
      <c r="E155" s="51">
        <v>451</v>
      </c>
      <c r="F155" s="51">
        <v>0</v>
      </c>
    </row>
    <row r="156" spans="1:6" x14ac:dyDescent="0.2">
      <c r="A156" s="51">
        <v>144</v>
      </c>
      <c r="B156" s="52" t="s">
        <v>236</v>
      </c>
      <c r="C156" s="51">
        <v>245</v>
      </c>
      <c r="D156" s="51">
        <v>6</v>
      </c>
      <c r="E156" s="51">
        <v>239</v>
      </c>
      <c r="F156" s="51">
        <v>0</v>
      </c>
    </row>
    <row r="157" spans="1:6" x14ac:dyDescent="0.2">
      <c r="A157" s="51">
        <v>145</v>
      </c>
      <c r="B157" s="52" t="s">
        <v>475</v>
      </c>
      <c r="C157" s="51">
        <v>137</v>
      </c>
      <c r="D157" s="51">
        <v>20</v>
      </c>
      <c r="E157" s="51">
        <v>85</v>
      </c>
      <c r="F157" s="51">
        <v>32</v>
      </c>
    </row>
    <row r="158" spans="1:6" x14ac:dyDescent="0.2">
      <c r="A158" s="51">
        <v>146</v>
      </c>
      <c r="B158" s="52" t="s">
        <v>102</v>
      </c>
      <c r="C158" s="51">
        <v>130</v>
      </c>
      <c r="D158" s="51">
        <v>0</v>
      </c>
      <c r="E158" s="51">
        <v>130</v>
      </c>
      <c r="F158" s="51">
        <v>0</v>
      </c>
    </row>
    <row r="159" spans="1:6" x14ac:dyDescent="0.2">
      <c r="A159" s="51">
        <v>147</v>
      </c>
      <c r="B159" s="52" t="s">
        <v>41</v>
      </c>
      <c r="C159" s="51">
        <v>70</v>
      </c>
      <c r="D159" s="51">
        <v>3</v>
      </c>
      <c r="E159" s="51">
        <v>58</v>
      </c>
      <c r="F159" s="51">
        <v>9</v>
      </c>
    </row>
    <row r="160" spans="1:6" x14ac:dyDescent="0.2">
      <c r="A160" s="51">
        <v>148</v>
      </c>
      <c r="B160" s="52" t="s">
        <v>364</v>
      </c>
      <c r="C160" s="51">
        <v>134</v>
      </c>
      <c r="D160" s="51">
        <v>6</v>
      </c>
      <c r="E160" s="51">
        <v>123</v>
      </c>
      <c r="F160" s="51">
        <v>5</v>
      </c>
    </row>
    <row r="161" spans="1:6" x14ac:dyDescent="0.2">
      <c r="A161" s="51">
        <v>149</v>
      </c>
      <c r="B161" s="52" t="s">
        <v>476</v>
      </c>
      <c r="C161" s="51">
        <v>68</v>
      </c>
      <c r="D161" s="51">
        <v>2</v>
      </c>
      <c r="E161" s="51">
        <v>65</v>
      </c>
      <c r="F161" s="51">
        <v>1</v>
      </c>
    </row>
    <row r="162" spans="1:6" x14ac:dyDescent="0.2">
      <c r="A162" s="51">
        <v>150</v>
      </c>
      <c r="B162" s="52" t="s">
        <v>477</v>
      </c>
      <c r="C162" s="51">
        <v>208</v>
      </c>
      <c r="D162" s="51">
        <v>0</v>
      </c>
      <c r="E162" s="51">
        <v>189</v>
      </c>
      <c r="F162" s="51">
        <v>19</v>
      </c>
    </row>
    <row r="163" spans="1:6" x14ac:dyDescent="0.2">
      <c r="A163" s="51">
        <v>151</v>
      </c>
      <c r="B163" s="52" t="s">
        <v>188</v>
      </c>
      <c r="C163" s="51">
        <v>300</v>
      </c>
      <c r="D163" s="51">
        <v>13</v>
      </c>
      <c r="E163" s="51">
        <v>285</v>
      </c>
      <c r="F163" s="51">
        <v>2</v>
      </c>
    </row>
    <row r="164" spans="1:6" x14ac:dyDescent="0.2">
      <c r="A164" s="51">
        <v>152</v>
      </c>
      <c r="B164" s="52" t="s">
        <v>293</v>
      </c>
      <c r="C164" s="51">
        <v>154</v>
      </c>
      <c r="D164" s="51">
        <v>3</v>
      </c>
      <c r="E164" s="51">
        <v>151</v>
      </c>
      <c r="F164" s="51">
        <v>0</v>
      </c>
    </row>
    <row r="165" spans="1:6" x14ac:dyDescent="0.2">
      <c r="A165" s="51">
        <v>153</v>
      </c>
      <c r="B165" s="52" t="s">
        <v>167</v>
      </c>
      <c r="C165" s="51">
        <v>117</v>
      </c>
      <c r="D165" s="51">
        <v>8</v>
      </c>
      <c r="E165" s="51">
        <v>109</v>
      </c>
      <c r="F165" s="51">
        <v>0</v>
      </c>
    </row>
    <row r="166" spans="1:6" x14ac:dyDescent="0.2">
      <c r="A166" s="51">
        <v>154</v>
      </c>
      <c r="B166" s="52" t="s">
        <v>98</v>
      </c>
      <c r="C166" s="51">
        <v>109</v>
      </c>
      <c r="D166" s="51">
        <v>1</v>
      </c>
      <c r="E166" s="51">
        <v>106</v>
      </c>
      <c r="F166" s="51">
        <v>2</v>
      </c>
    </row>
    <row r="167" spans="1:6" x14ac:dyDescent="0.2">
      <c r="A167" s="51">
        <v>155</v>
      </c>
      <c r="B167" s="52" t="s">
        <v>126</v>
      </c>
      <c r="C167" s="51">
        <v>229</v>
      </c>
      <c r="D167" s="51">
        <v>12</v>
      </c>
      <c r="E167" s="51">
        <v>198</v>
      </c>
      <c r="F167" s="51">
        <v>19</v>
      </c>
    </row>
    <row r="168" spans="1:6" x14ac:dyDescent="0.2">
      <c r="A168" s="51">
        <v>156</v>
      </c>
      <c r="B168" s="52" t="s">
        <v>157</v>
      </c>
      <c r="C168" s="51">
        <v>227</v>
      </c>
      <c r="D168" s="51">
        <v>7</v>
      </c>
      <c r="E168" s="51">
        <v>219</v>
      </c>
      <c r="F168" s="51">
        <v>1</v>
      </c>
    </row>
    <row r="169" spans="1:6" x14ac:dyDescent="0.2">
      <c r="A169" s="51">
        <v>157</v>
      </c>
      <c r="B169" s="52" t="s">
        <v>107</v>
      </c>
      <c r="C169" s="51">
        <v>406</v>
      </c>
      <c r="D169" s="51">
        <v>3</v>
      </c>
      <c r="E169" s="51">
        <v>402</v>
      </c>
      <c r="F169" s="51">
        <v>1</v>
      </c>
    </row>
    <row r="170" spans="1:6" x14ac:dyDescent="0.2">
      <c r="A170" s="51">
        <v>158</v>
      </c>
      <c r="B170" s="52" t="s">
        <v>125</v>
      </c>
      <c r="C170" s="51">
        <v>162</v>
      </c>
      <c r="D170" s="51">
        <v>0</v>
      </c>
      <c r="E170" s="51">
        <v>162</v>
      </c>
      <c r="F170" s="51">
        <v>0</v>
      </c>
    </row>
    <row r="171" spans="1:6" x14ac:dyDescent="0.2">
      <c r="A171" s="51">
        <v>159</v>
      </c>
      <c r="B171" s="52" t="s">
        <v>120</v>
      </c>
      <c r="C171" s="51">
        <v>160</v>
      </c>
      <c r="D171" s="51">
        <v>1</v>
      </c>
      <c r="E171" s="51">
        <v>159</v>
      </c>
      <c r="F171" s="51">
        <v>0</v>
      </c>
    </row>
    <row r="172" spans="1:6" x14ac:dyDescent="0.2">
      <c r="A172" s="51">
        <v>160</v>
      </c>
      <c r="B172" s="52" t="s">
        <v>123</v>
      </c>
      <c r="C172" s="51">
        <v>143</v>
      </c>
      <c r="D172" s="51">
        <v>1</v>
      </c>
      <c r="E172" s="51">
        <v>126</v>
      </c>
      <c r="F172" s="51">
        <v>16</v>
      </c>
    </row>
    <row r="173" spans="1:6" x14ac:dyDescent="0.2">
      <c r="A173" s="51">
        <v>161</v>
      </c>
      <c r="B173" s="52" t="s">
        <v>164</v>
      </c>
      <c r="C173" s="51">
        <v>293</v>
      </c>
      <c r="D173" s="51">
        <v>12</v>
      </c>
      <c r="E173" s="51">
        <v>258</v>
      </c>
      <c r="F173" s="51">
        <v>23</v>
      </c>
    </row>
    <row r="174" spans="1:6" x14ac:dyDescent="0.2">
      <c r="A174" s="51">
        <v>162</v>
      </c>
      <c r="B174" s="52" t="s">
        <v>100</v>
      </c>
      <c r="C174" s="51">
        <v>222</v>
      </c>
      <c r="D174" s="51">
        <v>11</v>
      </c>
      <c r="E174" s="51">
        <v>211</v>
      </c>
      <c r="F174" s="51">
        <v>0</v>
      </c>
    </row>
    <row r="175" spans="1:6" x14ac:dyDescent="0.2">
      <c r="A175" s="51">
        <v>163</v>
      </c>
      <c r="B175" s="52" t="s">
        <v>168</v>
      </c>
      <c r="C175" s="51">
        <v>274</v>
      </c>
      <c r="D175" s="51">
        <v>0</v>
      </c>
      <c r="E175" s="51">
        <v>272</v>
      </c>
      <c r="F175" s="51">
        <v>2</v>
      </c>
    </row>
    <row r="176" spans="1:6" x14ac:dyDescent="0.2">
      <c r="A176" s="51">
        <v>164</v>
      </c>
      <c r="B176" s="52" t="s">
        <v>365</v>
      </c>
      <c r="C176" s="51">
        <v>148</v>
      </c>
      <c r="D176" s="51">
        <v>3</v>
      </c>
      <c r="E176" s="51">
        <v>144</v>
      </c>
      <c r="F176" s="51">
        <v>1</v>
      </c>
    </row>
    <row r="177" spans="1:6" x14ac:dyDescent="0.2">
      <c r="A177" s="51">
        <v>165</v>
      </c>
      <c r="B177" s="52" t="s">
        <v>77</v>
      </c>
      <c r="C177" s="51">
        <v>428</v>
      </c>
      <c r="D177" s="51">
        <v>10</v>
      </c>
      <c r="E177" s="51">
        <v>368</v>
      </c>
      <c r="F177" s="51">
        <v>50</v>
      </c>
    </row>
    <row r="178" spans="1:6" x14ac:dyDescent="0.2">
      <c r="A178" s="51">
        <v>166</v>
      </c>
      <c r="B178" s="52" t="s">
        <v>148</v>
      </c>
      <c r="C178" s="51">
        <v>315</v>
      </c>
      <c r="D178" s="51">
        <v>1</v>
      </c>
      <c r="E178" s="51">
        <v>294</v>
      </c>
      <c r="F178" s="51">
        <v>20</v>
      </c>
    </row>
    <row r="179" spans="1:6" x14ac:dyDescent="0.2">
      <c r="A179" s="51">
        <v>167</v>
      </c>
      <c r="B179" s="52" t="s">
        <v>386</v>
      </c>
      <c r="C179" s="51">
        <v>314</v>
      </c>
      <c r="D179" s="51">
        <v>0</v>
      </c>
      <c r="E179" s="51">
        <v>262</v>
      </c>
      <c r="F179" s="51">
        <v>52</v>
      </c>
    </row>
    <row r="180" spans="1:6" x14ac:dyDescent="0.2">
      <c r="A180" s="51">
        <v>168</v>
      </c>
      <c r="B180" s="52" t="s">
        <v>275</v>
      </c>
      <c r="C180" s="51">
        <v>181</v>
      </c>
      <c r="D180" s="51">
        <v>12</v>
      </c>
      <c r="E180" s="51">
        <v>168</v>
      </c>
      <c r="F180" s="51">
        <v>1</v>
      </c>
    </row>
    <row r="181" spans="1:6" x14ac:dyDescent="0.2">
      <c r="A181" s="51">
        <v>169</v>
      </c>
      <c r="B181" s="52" t="s">
        <v>160</v>
      </c>
      <c r="C181" s="51">
        <v>118</v>
      </c>
      <c r="D181" s="51">
        <v>2</v>
      </c>
      <c r="E181" s="51">
        <v>115</v>
      </c>
      <c r="F181" s="51">
        <v>1</v>
      </c>
    </row>
    <row r="182" spans="1:6" x14ac:dyDescent="0.2">
      <c r="A182" s="51">
        <v>170</v>
      </c>
      <c r="B182" s="52" t="s">
        <v>328</v>
      </c>
      <c r="C182" s="51">
        <v>145</v>
      </c>
      <c r="D182" s="51">
        <v>0</v>
      </c>
      <c r="E182" s="51">
        <v>145</v>
      </c>
      <c r="F182" s="51">
        <v>0</v>
      </c>
    </row>
    <row r="183" spans="1:6" x14ac:dyDescent="0.2">
      <c r="A183" s="51">
        <v>171</v>
      </c>
      <c r="B183" s="52" t="s">
        <v>40</v>
      </c>
      <c r="C183" s="51">
        <v>155</v>
      </c>
      <c r="D183" s="51">
        <v>9</v>
      </c>
      <c r="E183" s="51">
        <v>146</v>
      </c>
      <c r="F183" s="51">
        <v>0</v>
      </c>
    </row>
    <row r="184" spans="1:6" x14ac:dyDescent="0.2">
      <c r="A184" s="51">
        <v>172</v>
      </c>
      <c r="B184" s="52" t="s">
        <v>362</v>
      </c>
      <c r="C184" s="51">
        <v>375</v>
      </c>
      <c r="D184" s="51">
        <v>5</v>
      </c>
      <c r="E184" s="51">
        <v>369</v>
      </c>
      <c r="F184" s="51">
        <v>1</v>
      </c>
    </row>
    <row r="185" spans="1:6" x14ac:dyDescent="0.2">
      <c r="A185" s="51">
        <v>173</v>
      </c>
      <c r="B185" s="52" t="s">
        <v>109</v>
      </c>
      <c r="C185" s="51">
        <v>164</v>
      </c>
      <c r="D185" s="51">
        <v>0</v>
      </c>
      <c r="E185" s="51">
        <v>143</v>
      </c>
      <c r="F185" s="51">
        <v>21</v>
      </c>
    </row>
    <row r="186" spans="1:6" x14ac:dyDescent="0.2">
      <c r="A186" s="51">
        <v>174</v>
      </c>
      <c r="B186" s="52" t="s">
        <v>314</v>
      </c>
      <c r="C186" s="51">
        <v>154</v>
      </c>
      <c r="D186" s="51">
        <v>0</v>
      </c>
      <c r="E186" s="51">
        <v>139</v>
      </c>
      <c r="F186" s="51">
        <v>15</v>
      </c>
    </row>
    <row r="187" spans="1:6" x14ac:dyDescent="0.2">
      <c r="A187" s="51">
        <v>175</v>
      </c>
      <c r="B187" s="52" t="s">
        <v>330</v>
      </c>
      <c r="C187" s="51">
        <v>199</v>
      </c>
      <c r="D187" s="51">
        <v>3</v>
      </c>
      <c r="E187" s="51">
        <v>193</v>
      </c>
      <c r="F187" s="51">
        <v>3</v>
      </c>
    </row>
    <row r="188" spans="1:6" x14ac:dyDescent="0.2">
      <c r="A188" s="51">
        <v>176</v>
      </c>
      <c r="B188" s="52" t="s">
        <v>322</v>
      </c>
      <c r="C188" s="51">
        <v>93</v>
      </c>
      <c r="D188" s="51">
        <v>0</v>
      </c>
      <c r="E188" s="51">
        <v>93</v>
      </c>
      <c r="F188" s="51">
        <v>0</v>
      </c>
    </row>
    <row r="189" spans="1:6" x14ac:dyDescent="0.2">
      <c r="A189" s="51">
        <v>177</v>
      </c>
      <c r="B189" s="52" t="s">
        <v>224</v>
      </c>
      <c r="C189" s="51">
        <v>192</v>
      </c>
      <c r="D189" s="51">
        <v>3</v>
      </c>
      <c r="E189" s="51">
        <v>187</v>
      </c>
      <c r="F189" s="51">
        <v>2</v>
      </c>
    </row>
    <row r="190" spans="1:6" x14ac:dyDescent="0.2">
      <c r="A190" s="51">
        <v>178</v>
      </c>
      <c r="B190" s="52" t="s">
        <v>358</v>
      </c>
      <c r="C190" s="51">
        <v>120</v>
      </c>
      <c r="D190" s="51">
        <v>6</v>
      </c>
      <c r="E190" s="51">
        <v>96</v>
      </c>
      <c r="F190" s="51">
        <v>18</v>
      </c>
    </row>
    <row r="191" spans="1:6" x14ac:dyDescent="0.2">
      <c r="A191" s="51">
        <v>179</v>
      </c>
      <c r="B191" s="52" t="s">
        <v>485</v>
      </c>
      <c r="C191" s="51">
        <v>376</v>
      </c>
      <c r="D191" s="51">
        <v>0</v>
      </c>
      <c r="E191" s="51">
        <v>376</v>
      </c>
      <c r="F191" s="51">
        <v>0</v>
      </c>
    </row>
    <row r="192" spans="1:6" x14ac:dyDescent="0.2">
      <c r="A192" s="51">
        <v>180</v>
      </c>
      <c r="B192" s="52" t="s">
        <v>101</v>
      </c>
      <c r="C192" s="51">
        <v>183</v>
      </c>
      <c r="D192" s="51">
        <v>1</v>
      </c>
      <c r="E192" s="51">
        <v>151</v>
      </c>
      <c r="F192" s="51">
        <v>31</v>
      </c>
    </row>
    <row r="193" spans="1:6" x14ac:dyDescent="0.2">
      <c r="A193" s="51">
        <v>181</v>
      </c>
      <c r="B193" s="52" t="s">
        <v>62</v>
      </c>
      <c r="C193" s="51">
        <v>56</v>
      </c>
      <c r="D193" s="51">
        <v>1</v>
      </c>
      <c r="E193" s="51">
        <v>49</v>
      </c>
      <c r="F193" s="51">
        <v>6</v>
      </c>
    </row>
    <row r="194" spans="1:6" x14ac:dyDescent="0.2">
      <c r="A194" s="51">
        <v>182</v>
      </c>
      <c r="B194" s="52" t="s">
        <v>370</v>
      </c>
      <c r="C194" s="51">
        <v>106</v>
      </c>
      <c r="D194" s="51">
        <v>2</v>
      </c>
      <c r="E194" s="51">
        <v>103</v>
      </c>
      <c r="F194" s="51">
        <v>1</v>
      </c>
    </row>
    <row r="195" spans="1:6" x14ac:dyDescent="0.2">
      <c r="A195" s="51">
        <v>183</v>
      </c>
      <c r="B195" s="52" t="s">
        <v>38</v>
      </c>
      <c r="C195" s="51">
        <v>162</v>
      </c>
      <c r="D195" s="51">
        <v>1</v>
      </c>
      <c r="E195" s="51">
        <v>161</v>
      </c>
      <c r="F195" s="51">
        <v>0</v>
      </c>
    </row>
    <row r="196" spans="1:6" x14ac:dyDescent="0.2">
      <c r="A196" s="51">
        <v>184</v>
      </c>
      <c r="B196" s="52" t="s">
        <v>329</v>
      </c>
      <c r="C196" s="51">
        <v>153</v>
      </c>
      <c r="D196" s="51">
        <v>0</v>
      </c>
      <c r="E196" s="51">
        <v>152</v>
      </c>
      <c r="F196" s="51">
        <v>1</v>
      </c>
    </row>
    <row r="197" spans="1:6" x14ac:dyDescent="0.2">
      <c r="A197" s="51">
        <v>185</v>
      </c>
      <c r="B197" s="52" t="s">
        <v>149</v>
      </c>
      <c r="C197" s="51">
        <v>72</v>
      </c>
      <c r="D197" s="51">
        <v>0</v>
      </c>
      <c r="E197" s="51">
        <v>72</v>
      </c>
      <c r="F197" s="51">
        <v>0</v>
      </c>
    </row>
    <row r="198" spans="1:6" x14ac:dyDescent="0.2">
      <c r="A198" s="51">
        <v>186</v>
      </c>
      <c r="B198" s="52" t="s">
        <v>350</v>
      </c>
      <c r="C198" s="51">
        <v>173</v>
      </c>
      <c r="D198" s="51">
        <v>1</v>
      </c>
      <c r="E198" s="51">
        <v>147</v>
      </c>
      <c r="F198" s="51">
        <v>25</v>
      </c>
    </row>
    <row r="199" spans="1:6" x14ac:dyDescent="0.2">
      <c r="A199" s="51">
        <v>187</v>
      </c>
      <c r="B199" s="52" t="s">
        <v>105</v>
      </c>
      <c r="C199" s="51">
        <v>117</v>
      </c>
      <c r="D199" s="51">
        <v>4</v>
      </c>
      <c r="E199" s="51">
        <v>112</v>
      </c>
      <c r="F199" s="51">
        <v>1</v>
      </c>
    </row>
    <row r="200" spans="1:6" x14ac:dyDescent="0.2">
      <c r="A200" s="51">
        <v>188</v>
      </c>
      <c r="B200" s="52" t="s">
        <v>488</v>
      </c>
      <c r="C200" s="51">
        <v>90</v>
      </c>
      <c r="D200" s="51">
        <v>1</v>
      </c>
      <c r="E200" s="51">
        <v>80</v>
      </c>
      <c r="F200" s="51">
        <v>9</v>
      </c>
    </row>
    <row r="201" spans="1:6" x14ac:dyDescent="0.2">
      <c r="A201" s="51">
        <v>189</v>
      </c>
      <c r="B201" s="52" t="s">
        <v>85</v>
      </c>
      <c r="C201" s="51">
        <v>455</v>
      </c>
      <c r="D201" s="51">
        <v>6</v>
      </c>
      <c r="E201" s="51">
        <v>405</v>
      </c>
      <c r="F201" s="51">
        <v>44</v>
      </c>
    </row>
    <row r="202" spans="1:6" x14ac:dyDescent="0.2">
      <c r="A202" s="51">
        <v>190</v>
      </c>
      <c r="B202" s="52" t="s">
        <v>255</v>
      </c>
      <c r="C202" s="51">
        <v>128</v>
      </c>
      <c r="D202" s="51">
        <v>5</v>
      </c>
      <c r="E202" s="51">
        <v>115</v>
      </c>
      <c r="F202" s="51">
        <v>8</v>
      </c>
    </row>
    <row r="203" spans="1:6" x14ac:dyDescent="0.2">
      <c r="A203" s="51">
        <v>191</v>
      </c>
      <c r="B203" s="52" t="s">
        <v>490</v>
      </c>
      <c r="C203" s="51">
        <v>235</v>
      </c>
      <c r="D203" s="51">
        <v>35</v>
      </c>
      <c r="E203" s="51">
        <v>200</v>
      </c>
      <c r="F203" s="51">
        <v>0</v>
      </c>
    </row>
    <row r="204" spans="1:6" x14ac:dyDescent="0.2">
      <c r="A204" s="51">
        <v>192</v>
      </c>
      <c r="B204" s="52" t="s">
        <v>491</v>
      </c>
      <c r="C204" s="51">
        <v>91</v>
      </c>
      <c r="D204" s="51">
        <v>1</v>
      </c>
      <c r="E204" s="51">
        <v>84</v>
      </c>
      <c r="F204" s="51">
        <v>6</v>
      </c>
    </row>
    <row r="205" spans="1:6" x14ac:dyDescent="0.2">
      <c r="A205" s="51">
        <v>193</v>
      </c>
      <c r="B205" s="52" t="s">
        <v>96</v>
      </c>
      <c r="C205" s="51">
        <v>180</v>
      </c>
      <c r="D205" s="51">
        <v>3</v>
      </c>
      <c r="E205" s="51">
        <v>163</v>
      </c>
      <c r="F205" s="51">
        <v>14</v>
      </c>
    </row>
    <row r="206" spans="1:6" x14ac:dyDescent="0.2">
      <c r="A206" s="51">
        <v>194</v>
      </c>
      <c r="B206" s="52" t="s">
        <v>492</v>
      </c>
      <c r="C206" s="51">
        <v>168</v>
      </c>
      <c r="D206" s="51">
        <v>0</v>
      </c>
      <c r="E206" s="51">
        <v>167</v>
      </c>
      <c r="F206" s="51">
        <v>1</v>
      </c>
    </row>
    <row r="207" spans="1:6" x14ac:dyDescent="0.2">
      <c r="A207" s="51">
        <v>195</v>
      </c>
      <c r="B207" s="52" t="s">
        <v>130</v>
      </c>
      <c r="C207" s="51">
        <v>55</v>
      </c>
      <c r="D207" s="51">
        <v>14</v>
      </c>
      <c r="E207" s="51">
        <v>37</v>
      </c>
      <c r="F207" s="51">
        <v>4</v>
      </c>
    </row>
    <row r="208" spans="1:6" x14ac:dyDescent="0.2">
      <c r="A208" s="51">
        <v>196</v>
      </c>
      <c r="B208" s="52" t="s">
        <v>494</v>
      </c>
      <c r="C208" s="51">
        <v>65</v>
      </c>
      <c r="D208" s="51">
        <v>1</v>
      </c>
      <c r="E208" s="51">
        <v>62</v>
      </c>
      <c r="F208" s="51">
        <v>2</v>
      </c>
    </row>
    <row r="209" spans="1:6" x14ac:dyDescent="0.2">
      <c r="A209" s="51">
        <v>197</v>
      </c>
      <c r="B209" s="52" t="s">
        <v>496</v>
      </c>
      <c r="C209" s="51">
        <v>153</v>
      </c>
      <c r="D209" s="51">
        <v>0</v>
      </c>
      <c r="E209" s="51">
        <v>146</v>
      </c>
      <c r="F209" s="51">
        <v>7</v>
      </c>
    </row>
    <row r="210" spans="1:6" x14ac:dyDescent="0.2">
      <c r="A210" s="51">
        <v>198</v>
      </c>
      <c r="B210" s="52" t="s">
        <v>497</v>
      </c>
      <c r="C210" s="51">
        <v>226</v>
      </c>
      <c r="D210" s="51">
        <v>9</v>
      </c>
      <c r="E210" s="51">
        <v>214</v>
      </c>
      <c r="F210" s="51">
        <v>3</v>
      </c>
    </row>
    <row r="211" spans="1:6" x14ac:dyDescent="0.2">
      <c r="A211" s="51">
        <v>199</v>
      </c>
      <c r="B211" s="52" t="s">
        <v>66</v>
      </c>
      <c r="C211" s="51">
        <v>645</v>
      </c>
      <c r="D211" s="51">
        <v>39</v>
      </c>
      <c r="E211" s="51">
        <v>604</v>
      </c>
      <c r="F211" s="51">
        <v>2</v>
      </c>
    </row>
    <row r="212" spans="1:6" x14ac:dyDescent="0.2">
      <c r="A212" s="51">
        <v>200</v>
      </c>
      <c r="B212" s="52" t="s">
        <v>290</v>
      </c>
      <c r="C212" s="51">
        <v>100</v>
      </c>
      <c r="D212" s="51">
        <v>0</v>
      </c>
      <c r="E212" s="51">
        <v>100</v>
      </c>
      <c r="F212" s="51">
        <v>0</v>
      </c>
    </row>
    <row r="213" spans="1:6" x14ac:dyDescent="0.2">
      <c r="A213" s="51">
        <v>201</v>
      </c>
      <c r="B213" s="52" t="s">
        <v>278</v>
      </c>
      <c r="C213" s="51">
        <v>50</v>
      </c>
      <c r="D213" s="51">
        <v>1</v>
      </c>
      <c r="E213" s="51">
        <v>48</v>
      </c>
      <c r="F213" s="51">
        <v>1</v>
      </c>
    </row>
    <row r="214" spans="1:6" x14ac:dyDescent="0.2">
      <c r="A214" s="51">
        <v>202</v>
      </c>
      <c r="B214" s="52" t="s">
        <v>344</v>
      </c>
      <c r="C214" s="51">
        <v>80</v>
      </c>
      <c r="D214" s="51">
        <v>6</v>
      </c>
      <c r="E214" s="51">
        <v>72</v>
      </c>
      <c r="F214" s="51">
        <v>2</v>
      </c>
    </row>
    <row r="215" spans="1:6" x14ac:dyDescent="0.2">
      <c r="A215" s="51">
        <v>203</v>
      </c>
      <c r="B215" s="52" t="s">
        <v>498</v>
      </c>
      <c r="C215" s="51">
        <v>443</v>
      </c>
      <c r="D215" s="51">
        <v>67</v>
      </c>
      <c r="E215" s="51">
        <v>306</v>
      </c>
      <c r="F215" s="51">
        <v>70</v>
      </c>
    </row>
    <row r="216" spans="1:6" x14ac:dyDescent="0.2">
      <c r="A216" s="51">
        <v>204</v>
      </c>
      <c r="B216" s="52" t="s">
        <v>211</v>
      </c>
      <c r="C216" s="51">
        <v>32</v>
      </c>
      <c r="D216" s="51">
        <v>0</v>
      </c>
      <c r="E216" s="51">
        <v>16</v>
      </c>
      <c r="F216" s="51">
        <v>16</v>
      </c>
    </row>
    <row r="217" spans="1:6" x14ac:dyDescent="0.2">
      <c r="A217" s="51">
        <v>205</v>
      </c>
      <c r="B217" s="52" t="s">
        <v>71</v>
      </c>
      <c r="C217" s="51">
        <v>31</v>
      </c>
      <c r="D217" s="51">
        <v>0</v>
      </c>
      <c r="E217" s="51">
        <v>28</v>
      </c>
      <c r="F217" s="51">
        <v>3</v>
      </c>
    </row>
    <row r="218" spans="1:6" x14ac:dyDescent="0.2">
      <c r="A218" s="51">
        <v>206</v>
      </c>
      <c r="B218" s="52" t="s">
        <v>25</v>
      </c>
      <c r="C218" s="51">
        <v>693</v>
      </c>
      <c r="D218" s="51">
        <v>0</v>
      </c>
      <c r="E218" s="51">
        <v>693</v>
      </c>
      <c r="F218" s="51">
        <v>0</v>
      </c>
    </row>
    <row r="219" spans="1:6" x14ac:dyDescent="0.2">
      <c r="A219" s="51">
        <v>207</v>
      </c>
      <c r="B219" s="52" t="s">
        <v>499</v>
      </c>
      <c r="C219" s="51">
        <v>106</v>
      </c>
      <c r="D219" s="51">
        <v>9</v>
      </c>
      <c r="E219" s="51">
        <v>97</v>
      </c>
      <c r="F219" s="51">
        <v>0</v>
      </c>
    </row>
    <row r="220" spans="1:6" x14ac:dyDescent="0.2">
      <c r="A220" s="51">
        <v>208</v>
      </c>
      <c r="B220" s="52" t="s">
        <v>310</v>
      </c>
      <c r="C220" s="51">
        <v>98</v>
      </c>
      <c r="D220" s="51">
        <v>2</v>
      </c>
      <c r="E220" s="51">
        <v>93</v>
      </c>
      <c r="F220" s="51">
        <v>3</v>
      </c>
    </row>
    <row r="221" spans="1:6" x14ac:dyDescent="0.2">
      <c r="A221" s="51">
        <v>209</v>
      </c>
      <c r="B221" s="52" t="s">
        <v>381</v>
      </c>
      <c r="C221" s="51">
        <v>218</v>
      </c>
      <c r="D221" s="51">
        <v>0</v>
      </c>
      <c r="E221" s="51">
        <v>218</v>
      </c>
      <c r="F221" s="51">
        <v>0</v>
      </c>
    </row>
    <row r="222" spans="1:6" x14ac:dyDescent="0.2">
      <c r="A222" s="51">
        <v>210</v>
      </c>
      <c r="B222" s="52" t="s">
        <v>215</v>
      </c>
      <c r="C222" s="51">
        <v>41</v>
      </c>
      <c r="D222" s="51">
        <v>5</v>
      </c>
      <c r="E222" s="51">
        <v>36</v>
      </c>
      <c r="F222" s="51">
        <v>0</v>
      </c>
    </row>
    <row r="223" spans="1:6" x14ac:dyDescent="0.2">
      <c r="A223" s="51">
        <v>211</v>
      </c>
      <c r="B223" s="52" t="s">
        <v>500</v>
      </c>
      <c r="C223" s="51">
        <v>200</v>
      </c>
      <c r="D223" s="51">
        <v>37</v>
      </c>
      <c r="E223" s="51">
        <v>150</v>
      </c>
      <c r="F223" s="51">
        <v>13</v>
      </c>
    </row>
    <row r="224" spans="1:6" x14ac:dyDescent="0.2">
      <c r="A224" s="51">
        <v>212</v>
      </c>
      <c r="B224" s="52" t="s">
        <v>245</v>
      </c>
      <c r="C224" s="51">
        <v>190</v>
      </c>
      <c r="D224" s="51">
        <v>11</v>
      </c>
      <c r="E224" s="51">
        <v>173</v>
      </c>
      <c r="F224" s="51">
        <v>6</v>
      </c>
    </row>
    <row r="225" spans="1:6" x14ac:dyDescent="0.2">
      <c r="A225" s="51">
        <v>213</v>
      </c>
      <c r="B225" s="52" t="s">
        <v>327</v>
      </c>
      <c r="C225" s="51">
        <v>98</v>
      </c>
      <c r="D225" s="51">
        <v>2</v>
      </c>
      <c r="E225" s="51">
        <v>95</v>
      </c>
      <c r="F225" s="51">
        <v>1</v>
      </c>
    </row>
    <row r="226" spans="1:6" x14ac:dyDescent="0.2">
      <c r="A226" s="51">
        <v>214</v>
      </c>
      <c r="B226" s="52" t="s">
        <v>501</v>
      </c>
      <c r="C226" s="51">
        <v>20</v>
      </c>
      <c r="D226" s="51">
        <v>4</v>
      </c>
      <c r="E226" s="51">
        <v>14</v>
      </c>
      <c r="F226" s="51">
        <v>2</v>
      </c>
    </row>
    <row r="227" spans="1:6" x14ac:dyDescent="0.2">
      <c r="A227" s="51">
        <v>215</v>
      </c>
      <c r="B227" s="52" t="s">
        <v>502</v>
      </c>
      <c r="C227" s="51">
        <v>449</v>
      </c>
      <c r="D227" s="51">
        <v>29</v>
      </c>
      <c r="E227" s="51">
        <v>420</v>
      </c>
      <c r="F227" s="51">
        <v>0</v>
      </c>
    </row>
    <row r="228" spans="1:6" x14ac:dyDescent="0.2">
      <c r="A228" s="51">
        <v>216</v>
      </c>
      <c r="B228" s="52" t="s">
        <v>341</v>
      </c>
      <c r="C228" s="51">
        <v>209</v>
      </c>
      <c r="D228" s="51">
        <v>5</v>
      </c>
      <c r="E228" s="51">
        <v>204</v>
      </c>
      <c r="F228" s="51">
        <v>0</v>
      </c>
    </row>
    <row r="229" spans="1:6" x14ac:dyDescent="0.2">
      <c r="A229" s="51">
        <v>217</v>
      </c>
      <c r="B229" s="52" t="s">
        <v>192</v>
      </c>
      <c r="C229" s="51">
        <v>129</v>
      </c>
      <c r="D229" s="51">
        <v>7</v>
      </c>
      <c r="E229" s="51">
        <v>105</v>
      </c>
      <c r="F229" s="51">
        <v>17</v>
      </c>
    </row>
    <row r="230" spans="1:6" x14ac:dyDescent="0.2">
      <c r="A230" s="51">
        <v>218</v>
      </c>
      <c r="B230" s="52" t="s">
        <v>503</v>
      </c>
      <c r="C230" s="51">
        <v>65</v>
      </c>
      <c r="D230" s="51">
        <v>2</v>
      </c>
      <c r="E230" s="51">
        <v>63</v>
      </c>
      <c r="F230" s="51">
        <v>0</v>
      </c>
    </row>
    <row r="231" spans="1:6" x14ac:dyDescent="0.2">
      <c r="A231" s="51">
        <v>219</v>
      </c>
      <c r="B231" s="52" t="s">
        <v>283</v>
      </c>
      <c r="C231" s="51">
        <v>134</v>
      </c>
      <c r="D231" s="51">
        <v>2</v>
      </c>
      <c r="E231" s="51">
        <v>130</v>
      </c>
      <c r="F231" s="51">
        <v>2</v>
      </c>
    </row>
    <row r="232" spans="1:6" x14ac:dyDescent="0.2">
      <c r="A232" s="51">
        <v>220</v>
      </c>
      <c r="B232" s="52" t="s">
        <v>239</v>
      </c>
      <c r="C232" s="51">
        <v>646</v>
      </c>
      <c r="D232" s="51">
        <v>40</v>
      </c>
      <c r="E232" s="51">
        <v>606</v>
      </c>
      <c r="F232" s="51">
        <v>0</v>
      </c>
    </row>
    <row r="233" spans="1:6" x14ac:dyDescent="0.2">
      <c r="A233" s="51">
        <v>221</v>
      </c>
      <c r="B233" s="52" t="s">
        <v>176</v>
      </c>
      <c r="C233" s="51">
        <v>144</v>
      </c>
      <c r="D233" s="51">
        <v>11</v>
      </c>
      <c r="E233" s="51">
        <v>130</v>
      </c>
      <c r="F233" s="51">
        <v>3</v>
      </c>
    </row>
    <row r="234" spans="1:6" x14ac:dyDescent="0.2">
      <c r="A234" s="51">
        <v>222</v>
      </c>
      <c r="B234" s="52" t="s">
        <v>136</v>
      </c>
      <c r="C234" s="51">
        <v>407</v>
      </c>
      <c r="D234" s="51">
        <v>30</v>
      </c>
      <c r="E234" s="51">
        <v>364</v>
      </c>
      <c r="F234" s="51">
        <v>13</v>
      </c>
    </row>
    <row r="235" spans="1:6" x14ac:dyDescent="0.2">
      <c r="A235" s="51">
        <v>223</v>
      </c>
      <c r="B235" s="52" t="s">
        <v>504</v>
      </c>
      <c r="C235" s="51">
        <v>159</v>
      </c>
      <c r="D235" s="51">
        <v>8</v>
      </c>
      <c r="E235" s="51">
        <v>150</v>
      </c>
      <c r="F235" s="51">
        <v>1</v>
      </c>
    </row>
    <row r="236" spans="1:6" x14ac:dyDescent="0.2">
      <c r="A236" s="51">
        <v>224</v>
      </c>
      <c r="B236" s="52" t="s">
        <v>158</v>
      </c>
      <c r="C236" s="51">
        <v>53</v>
      </c>
      <c r="D236" s="51">
        <v>0</v>
      </c>
      <c r="E236" s="51">
        <v>51</v>
      </c>
      <c r="F236" s="51">
        <v>2</v>
      </c>
    </row>
    <row r="237" spans="1:6" x14ac:dyDescent="0.2">
      <c r="A237" s="51">
        <v>225</v>
      </c>
      <c r="B237" s="52" t="s">
        <v>307</v>
      </c>
      <c r="C237" s="51">
        <v>13</v>
      </c>
      <c r="D237" s="51">
        <v>0</v>
      </c>
      <c r="E237" s="51">
        <v>13</v>
      </c>
      <c r="F237" s="51">
        <v>0</v>
      </c>
    </row>
    <row r="238" spans="1:6" x14ac:dyDescent="0.2">
      <c r="A238" s="51">
        <v>226</v>
      </c>
      <c r="B238" s="52" t="s">
        <v>505</v>
      </c>
      <c r="C238" s="51">
        <v>63</v>
      </c>
      <c r="D238" s="51">
        <v>2</v>
      </c>
      <c r="E238" s="51">
        <v>60</v>
      </c>
      <c r="F238" s="51">
        <v>1</v>
      </c>
    </row>
    <row r="239" spans="1:6" x14ac:dyDescent="0.2">
      <c r="A239" s="51">
        <v>227</v>
      </c>
      <c r="B239" s="52" t="s">
        <v>506</v>
      </c>
      <c r="C239" s="51">
        <v>147</v>
      </c>
      <c r="D239" s="51">
        <v>8</v>
      </c>
      <c r="E239" s="51">
        <v>135</v>
      </c>
      <c r="F239" s="51">
        <v>4</v>
      </c>
    </row>
    <row r="240" spans="1:6" x14ac:dyDescent="0.2">
      <c r="A240" s="51">
        <v>228</v>
      </c>
      <c r="B240" s="52" t="s">
        <v>507</v>
      </c>
      <c r="C240" s="51">
        <v>525</v>
      </c>
      <c r="D240" s="51">
        <v>50</v>
      </c>
      <c r="E240" s="51">
        <v>475</v>
      </c>
      <c r="F240" s="51">
        <v>0</v>
      </c>
    </row>
    <row r="241" spans="1:6" x14ac:dyDescent="0.2">
      <c r="A241" s="51">
        <v>229</v>
      </c>
      <c r="B241" s="52" t="s">
        <v>133</v>
      </c>
      <c r="C241" s="51">
        <v>310</v>
      </c>
      <c r="D241" s="51">
        <v>32</v>
      </c>
      <c r="E241" s="51">
        <v>278</v>
      </c>
      <c r="F241" s="51">
        <v>0</v>
      </c>
    </row>
    <row r="242" spans="1:6" x14ac:dyDescent="0.2">
      <c r="A242" s="51">
        <v>230</v>
      </c>
      <c r="B242" s="52" t="s">
        <v>508</v>
      </c>
      <c r="C242" s="51">
        <v>79</v>
      </c>
      <c r="D242" s="51">
        <v>0</v>
      </c>
      <c r="E242" s="51">
        <v>79</v>
      </c>
      <c r="F242" s="51">
        <v>0</v>
      </c>
    </row>
    <row r="243" spans="1:6" x14ac:dyDescent="0.2">
      <c r="A243" s="51">
        <v>231</v>
      </c>
      <c r="B243" s="52" t="s">
        <v>509</v>
      </c>
      <c r="C243" s="51">
        <v>61</v>
      </c>
      <c r="D243" s="51">
        <v>0</v>
      </c>
      <c r="E243" s="51">
        <v>61</v>
      </c>
      <c r="F243" s="51">
        <v>0</v>
      </c>
    </row>
    <row r="244" spans="1:6" x14ac:dyDescent="0.2">
      <c r="A244" s="51">
        <v>232</v>
      </c>
      <c r="B244" s="52" t="s">
        <v>128</v>
      </c>
      <c r="C244" s="51">
        <v>89</v>
      </c>
      <c r="D244" s="51">
        <v>0</v>
      </c>
      <c r="E244" s="51">
        <v>89</v>
      </c>
      <c r="F244" s="51">
        <v>0</v>
      </c>
    </row>
    <row r="245" spans="1:6" x14ac:dyDescent="0.2">
      <c r="A245" s="51">
        <v>233</v>
      </c>
      <c r="B245" s="52" t="s">
        <v>355</v>
      </c>
      <c r="C245" s="51">
        <v>225</v>
      </c>
      <c r="D245" s="51">
        <v>10</v>
      </c>
      <c r="E245" s="51">
        <v>212</v>
      </c>
      <c r="F245" s="51">
        <v>3</v>
      </c>
    </row>
    <row r="246" spans="1:6" x14ac:dyDescent="0.2">
      <c r="A246" s="51">
        <v>234</v>
      </c>
      <c r="B246" s="52" t="s">
        <v>230</v>
      </c>
      <c r="C246" s="51">
        <v>64</v>
      </c>
      <c r="D246" s="51">
        <v>1</v>
      </c>
      <c r="E246" s="51">
        <v>61</v>
      </c>
      <c r="F246" s="51">
        <v>2</v>
      </c>
    </row>
    <row r="247" spans="1:6" x14ac:dyDescent="0.2">
      <c r="A247" s="51">
        <v>235</v>
      </c>
      <c r="B247" s="52" t="s">
        <v>511</v>
      </c>
      <c r="C247" s="51">
        <v>231</v>
      </c>
      <c r="D247" s="51">
        <v>1</v>
      </c>
      <c r="E247" s="51">
        <v>226</v>
      </c>
      <c r="F247" s="51">
        <v>4</v>
      </c>
    </row>
    <row r="248" spans="1:6" x14ac:dyDescent="0.2">
      <c r="A248" s="51">
        <v>236</v>
      </c>
      <c r="B248" s="52" t="s">
        <v>384</v>
      </c>
      <c r="C248" s="51">
        <v>250</v>
      </c>
      <c r="D248" s="51">
        <v>11</v>
      </c>
      <c r="E248" s="51">
        <v>239</v>
      </c>
      <c r="F248" s="51">
        <v>0</v>
      </c>
    </row>
    <row r="249" spans="1:6" x14ac:dyDescent="0.2">
      <c r="A249" s="51">
        <v>237</v>
      </c>
      <c r="B249" s="52" t="s">
        <v>512</v>
      </c>
      <c r="C249" s="51">
        <v>218</v>
      </c>
      <c r="D249" s="51">
        <v>4</v>
      </c>
      <c r="E249" s="51">
        <v>211</v>
      </c>
      <c r="F249" s="51">
        <v>3</v>
      </c>
    </row>
    <row r="250" spans="1:6" x14ac:dyDescent="0.2">
      <c r="A250" s="51">
        <v>238</v>
      </c>
      <c r="B250" s="52" t="s">
        <v>216</v>
      </c>
      <c r="C250" s="51">
        <v>130</v>
      </c>
      <c r="D250" s="51">
        <v>7</v>
      </c>
      <c r="E250" s="51">
        <v>122</v>
      </c>
      <c r="F250" s="51">
        <v>1</v>
      </c>
    </row>
    <row r="251" spans="1:6" x14ac:dyDescent="0.2">
      <c r="A251" s="51">
        <v>239</v>
      </c>
      <c r="B251" s="52" t="s">
        <v>171</v>
      </c>
      <c r="C251" s="51">
        <v>309</v>
      </c>
      <c r="D251" s="51">
        <v>16</v>
      </c>
      <c r="E251" s="51">
        <v>291</v>
      </c>
      <c r="F251" s="51">
        <v>2</v>
      </c>
    </row>
    <row r="252" spans="1:6" x14ac:dyDescent="0.2">
      <c r="A252" s="51">
        <v>240</v>
      </c>
      <c r="B252" s="52" t="s">
        <v>513</v>
      </c>
      <c r="C252" s="51">
        <v>353</v>
      </c>
      <c r="D252" s="51">
        <v>8</v>
      </c>
      <c r="E252" s="51">
        <v>345</v>
      </c>
      <c r="F252" s="51">
        <v>0</v>
      </c>
    </row>
    <row r="253" spans="1:6" x14ac:dyDescent="0.2">
      <c r="A253" s="51">
        <v>241</v>
      </c>
      <c r="B253" s="52" t="s">
        <v>82</v>
      </c>
      <c r="C253" s="51">
        <v>150</v>
      </c>
      <c r="D253" s="51">
        <v>9</v>
      </c>
      <c r="E253" s="51">
        <v>141</v>
      </c>
      <c r="F253" s="51">
        <v>0</v>
      </c>
    </row>
    <row r="254" spans="1:6" x14ac:dyDescent="0.2">
      <c r="A254" s="51">
        <v>242</v>
      </c>
      <c r="B254" s="52" t="s">
        <v>207</v>
      </c>
      <c r="C254" s="51">
        <v>421</v>
      </c>
      <c r="D254" s="51">
        <v>12</v>
      </c>
      <c r="E254" s="51">
        <v>386</v>
      </c>
      <c r="F254" s="51">
        <v>23</v>
      </c>
    </row>
    <row r="255" spans="1:6" x14ac:dyDescent="0.2">
      <c r="A255" s="51">
        <v>243</v>
      </c>
      <c r="B255" s="52" t="s">
        <v>514</v>
      </c>
      <c r="C255" s="51">
        <v>47</v>
      </c>
      <c r="D255" s="51">
        <v>0</v>
      </c>
      <c r="E255" s="51">
        <v>39</v>
      </c>
      <c r="F255" s="51">
        <v>8</v>
      </c>
    </row>
    <row r="256" spans="1:6" x14ac:dyDescent="0.2">
      <c r="A256" s="51">
        <v>244</v>
      </c>
      <c r="B256" s="52" t="s">
        <v>44</v>
      </c>
      <c r="C256" s="51">
        <v>176</v>
      </c>
      <c r="D256" s="51">
        <v>9</v>
      </c>
      <c r="E256" s="51">
        <v>166</v>
      </c>
      <c r="F256" s="51">
        <v>1</v>
      </c>
    </row>
    <row r="257" spans="1:6" x14ac:dyDescent="0.2">
      <c r="A257" s="51">
        <v>245</v>
      </c>
      <c r="B257" s="52" t="s">
        <v>335</v>
      </c>
      <c r="C257" s="51">
        <v>323</v>
      </c>
      <c r="D257" s="51">
        <v>0</v>
      </c>
      <c r="E257" s="51">
        <v>323</v>
      </c>
      <c r="F257" s="51">
        <v>0</v>
      </c>
    </row>
    <row r="258" spans="1:6" x14ac:dyDescent="0.2">
      <c r="A258" s="51">
        <v>246</v>
      </c>
      <c r="B258" s="52" t="s">
        <v>343</v>
      </c>
      <c r="C258" s="51">
        <v>83</v>
      </c>
      <c r="D258" s="51">
        <v>3</v>
      </c>
      <c r="E258" s="51">
        <v>78</v>
      </c>
      <c r="F258" s="51">
        <v>2</v>
      </c>
    </row>
    <row r="259" spans="1:6" x14ac:dyDescent="0.2">
      <c r="A259" s="51">
        <v>247</v>
      </c>
      <c r="B259" s="52" t="s">
        <v>86</v>
      </c>
      <c r="C259" s="51">
        <v>378</v>
      </c>
      <c r="D259" s="51">
        <v>37</v>
      </c>
      <c r="E259" s="51">
        <v>339</v>
      </c>
      <c r="F259" s="51">
        <v>2</v>
      </c>
    </row>
    <row r="260" spans="1:6" x14ac:dyDescent="0.2">
      <c r="A260" s="51">
        <v>248</v>
      </c>
      <c r="B260" s="52" t="s">
        <v>144</v>
      </c>
      <c r="C260" s="51">
        <v>277</v>
      </c>
      <c r="D260" s="51">
        <v>31</v>
      </c>
      <c r="E260" s="51">
        <v>246</v>
      </c>
      <c r="F260" s="51">
        <v>0</v>
      </c>
    </row>
    <row r="261" spans="1:6" x14ac:dyDescent="0.2">
      <c r="A261" s="51">
        <v>249</v>
      </c>
      <c r="B261" s="52" t="s">
        <v>199</v>
      </c>
      <c r="C261" s="51">
        <v>58</v>
      </c>
      <c r="D261" s="51">
        <v>2</v>
      </c>
      <c r="E261" s="51">
        <v>54</v>
      </c>
      <c r="F261" s="51">
        <v>2</v>
      </c>
    </row>
    <row r="262" spans="1:6" x14ac:dyDescent="0.2">
      <c r="A262" s="51">
        <v>250</v>
      </c>
      <c r="B262" s="52" t="s">
        <v>169</v>
      </c>
      <c r="C262" s="51">
        <v>8</v>
      </c>
      <c r="D262" s="51">
        <v>2</v>
      </c>
      <c r="E262" s="51">
        <v>6</v>
      </c>
      <c r="F262" s="51">
        <v>0</v>
      </c>
    </row>
    <row r="263" spans="1:6" x14ac:dyDescent="0.2">
      <c r="A263" s="51">
        <v>251</v>
      </c>
      <c r="B263" s="52" t="s">
        <v>156</v>
      </c>
      <c r="C263" s="51">
        <v>477</v>
      </c>
      <c r="D263" s="51">
        <v>42</v>
      </c>
      <c r="E263" s="51">
        <v>435</v>
      </c>
      <c r="F263" s="51">
        <v>0</v>
      </c>
    </row>
    <row r="264" spans="1:6" ht="28.5" x14ac:dyDescent="0.2">
      <c r="A264" s="51">
        <v>252</v>
      </c>
      <c r="B264" s="52" t="s">
        <v>515</v>
      </c>
      <c r="C264" s="51">
        <v>21</v>
      </c>
      <c r="D264" s="51">
        <v>4</v>
      </c>
      <c r="E264" s="51">
        <v>17</v>
      </c>
      <c r="F264" s="51">
        <v>0</v>
      </c>
    </row>
    <row r="265" spans="1:6" x14ac:dyDescent="0.2">
      <c r="A265" s="51">
        <v>253</v>
      </c>
      <c r="B265" s="52" t="s">
        <v>516</v>
      </c>
      <c r="C265" s="51">
        <v>165</v>
      </c>
      <c r="D265" s="51">
        <v>15</v>
      </c>
      <c r="E265" s="51">
        <v>149</v>
      </c>
      <c r="F265" s="51">
        <v>1</v>
      </c>
    </row>
    <row r="266" spans="1:6" x14ac:dyDescent="0.2">
      <c r="A266" s="51">
        <v>254</v>
      </c>
      <c r="B266" s="52" t="s">
        <v>517</v>
      </c>
      <c r="C266" s="51">
        <v>357</v>
      </c>
      <c r="D266" s="51">
        <v>12</v>
      </c>
      <c r="E266" s="51">
        <v>343</v>
      </c>
      <c r="F266" s="51">
        <v>2</v>
      </c>
    </row>
    <row r="267" spans="1:6" x14ac:dyDescent="0.2">
      <c r="A267" s="51">
        <v>255</v>
      </c>
      <c r="B267" s="52" t="s">
        <v>518</v>
      </c>
      <c r="C267" s="51">
        <v>399</v>
      </c>
      <c r="D267" s="51">
        <v>89</v>
      </c>
      <c r="E267" s="51">
        <v>278</v>
      </c>
      <c r="F267" s="51">
        <v>32</v>
      </c>
    </row>
    <row r="268" spans="1:6" x14ac:dyDescent="0.2">
      <c r="A268" s="51">
        <v>256</v>
      </c>
      <c r="B268" s="52" t="s">
        <v>519</v>
      </c>
      <c r="C268" s="51">
        <v>108</v>
      </c>
      <c r="D268" s="51">
        <v>0</v>
      </c>
      <c r="E268" s="51">
        <v>108</v>
      </c>
      <c r="F268" s="51">
        <v>0</v>
      </c>
    </row>
    <row r="269" spans="1:6" ht="28.5" x14ac:dyDescent="0.2">
      <c r="A269" s="51">
        <v>257</v>
      </c>
      <c r="B269" s="52" t="s">
        <v>520</v>
      </c>
      <c r="C269" s="51">
        <v>500</v>
      </c>
      <c r="D269" s="51">
        <v>28</v>
      </c>
      <c r="E269" s="51">
        <v>470</v>
      </c>
      <c r="F269" s="51">
        <v>2</v>
      </c>
    </row>
    <row r="270" spans="1:6" x14ac:dyDescent="0.2">
      <c r="A270" s="51">
        <v>258</v>
      </c>
      <c r="B270" s="52" t="s">
        <v>375</v>
      </c>
      <c r="C270" s="51">
        <v>140</v>
      </c>
      <c r="D270" s="51">
        <v>11</v>
      </c>
      <c r="E270" s="51">
        <v>123</v>
      </c>
      <c r="F270" s="51">
        <v>6</v>
      </c>
    </row>
    <row r="271" spans="1:6" x14ac:dyDescent="0.2">
      <c r="A271" s="51">
        <v>259</v>
      </c>
      <c r="B271" s="52" t="s">
        <v>521</v>
      </c>
      <c r="C271" s="51">
        <v>165</v>
      </c>
      <c r="D271" s="51">
        <v>0</v>
      </c>
      <c r="E271" s="51">
        <v>160</v>
      </c>
      <c r="F271" s="51">
        <v>5</v>
      </c>
    </row>
    <row r="272" spans="1:6" x14ac:dyDescent="0.2">
      <c r="A272" s="51">
        <v>260</v>
      </c>
      <c r="B272" s="52" t="s">
        <v>184</v>
      </c>
      <c r="C272" s="51">
        <v>150</v>
      </c>
      <c r="D272" s="51">
        <v>5</v>
      </c>
      <c r="E272" s="51">
        <v>143</v>
      </c>
      <c r="F272" s="51">
        <v>2</v>
      </c>
    </row>
    <row r="273" spans="1:6" x14ac:dyDescent="0.2">
      <c r="A273" s="51">
        <v>261</v>
      </c>
      <c r="B273" s="52" t="s">
        <v>264</v>
      </c>
      <c r="C273" s="51">
        <v>268</v>
      </c>
      <c r="D273" s="51">
        <v>7</v>
      </c>
      <c r="E273" s="51">
        <v>259</v>
      </c>
      <c r="F273" s="51">
        <v>2</v>
      </c>
    </row>
    <row r="274" spans="1:6" x14ac:dyDescent="0.2">
      <c r="A274" s="51">
        <v>262</v>
      </c>
      <c r="B274" s="52" t="s">
        <v>522</v>
      </c>
      <c r="C274" s="51">
        <v>156</v>
      </c>
      <c r="D274" s="51">
        <v>3</v>
      </c>
      <c r="E274" s="51">
        <v>151</v>
      </c>
      <c r="F274" s="51">
        <v>2</v>
      </c>
    </row>
    <row r="275" spans="1:6" x14ac:dyDescent="0.2">
      <c r="A275" s="51">
        <v>263</v>
      </c>
      <c r="B275" s="52" t="s">
        <v>523</v>
      </c>
      <c r="C275" s="51">
        <v>70</v>
      </c>
      <c r="D275" s="51">
        <v>2</v>
      </c>
      <c r="E275" s="51">
        <v>55</v>
      </c>
      <c r="F275" s="51">
        <v>13</v>
      </c>
    </row>
    <row r="276" spans="1:6" x14ac:dyDescent="0.2">
      <c r="A276" s="51">
        <v>264</v>
      </c>
      <c r="B276" s="52" t="s">
        <v>524</v>
      </c>
      <c r="C276" s="51">
        <v>207</v>
      </c>
      <c r="D276" s="51">
        <v>13</v>
      </c>
      <c r="E276" s="51">
        <v>191</v>
      </c>
      <c r="F276" s="51">
        <v>3</v>
      </c>
    </row>
    <row r="277" spans="1:6" x14ac:dyDescent="0.2">
      <c r="A277" s="51">
        <v>265</v>
      </c>
      <c r="B277" s="52" t="s">
        <v>525</v>
      </c>
      <c r="C277" s="51">
        <v>320</v>
      </c>
      <c r="D277" s="51">
        <v>7</v>
      </c>
      <c r="E277" s="51">
        <v>309</v>
      </c>
      <c r="F277" s="51">
        <v>4</v>
      </c>
    </row>
    <row r="278" spans="1:6" x14ac:dyDescent="0.2">
      <c r="A278" s="51">
        <v>266</v>
      </c>
      <c r="B278" s="52" t="s">
        <v>526</v>
      </c>
      <c r="C278" s="51">
        <v>42</v>
      </c>
      <c r="D278" s="51">
        <v>0</v>
      </c>
      <c r="E278" s="51">
        <v>38</v>
      </c>
      <c r="F278" s="51">
        <v>4</v>
      </c>
    </row>
    <row r="279" spans="1:6" x14ac:dyDescent="0.2">
      <c r="A279" s="51">
        <v>267</v>
      </c>
      <c r="B279" s="52" t="s">
        <v>373</v>
      </c>
      <c r="C279" s="51">
        <v>24</v>
      </c>
      <c r="D279" s="51">
        <v>0</v>
      </c>
      <c r="E279" s="51">
        <v>24</v>
      </c>
      <c r="F279" s="51">
        <v>0</v>
      </c>
    </row>
    <row r="280" spans="1:6" x14ac:dyDescent="0.2">
      <c r="A280" s="51">
        <v>268</v>
      </c>
      <c r="B280" s="52" t="s">
        <v>527</v>
      </c>
      <c r="C280" s="51">
        <v>157</v>
      </c>
      <c r="D280" s="51">
        <v>0</v>
      </c>
      <c r="E280" s="51">
        <v>157</v>
      </c>
      <c r="F280" s="51">
        <v>0</v>
      </c>
    </row>
    <row r="281" spans="1:6" x14ac:dyDescent="0.2">
      <c r="A281" s="51">
        <v>269</v>
      </c>
      <c r="B281" s="52" t="s">
        <v>528</v>
      </c>
      <c r="C281" s="51">
        <v>65</v>
      </c>
      <c r="D281" s="51">
        <v>7</v>
      </c>
      <c r="E281" s="51">
        <v>57</v>
      </c>
      <c r="F281" s="51">
        <v>1</v>
      </c>
    </row>
    <row r="282" spans="1:6" x14ac:dyDescent="0.2">
      <c r="A282" s="51">
        <v>270</v>
      </c>
      <c r="B282" s="52" t="s">
        <v>377</v>
      </c>
      <c r="C282" s="51">
        <v>111</v>
      </c>
      <c r="D282" s="51">
        <v>0</v>
      </c>
      <c r="E282" s="51">
        <v>111</v>
      </c>
      <c r="F282" s="51">
        <v>0</v>
      </c>
    </row>
    <row r="283" spans="1:6" x14ac:dyDescent="0.2">
      <c r="A283" s="51">
        <v>271</v>
      </c>
      <c r="B283" s="52" t="s">
        <v>529</v>
      </c>
      <c r="C283" s="51">
        <v>145</v>
      </c>
      <c r="D283" s="51">
        <v>17</v>
      </c>
      <c r="E283" s="51">
        <v>128</v>
      </c>
      <c r="F283" s="51">
        <v>0</v>
      </c>
    </row>
    <row r="284" spans="1:6" x14ac:dyDescent="0.2">
      <c r="A284" s="51">
        <v>272</v>
      </c>
      <c r="B284" s="52" t="s">
        <v>530</v>
      </c>
      <c r="C284" s="51">
        <v>26</v>
      </c>
      <c r="D284" s="51">
        <v>0</v>
      </c>
      <c r="E284" s="51">
        <v>26</v>
      </c>
      <c r="F284" s="51">
        <v>0</v>
      </c>
    </row>
    <row r="285" spans="1:6" x14ac:dyDescent="0.2">
      <c r="A285" s="51">
        <v>273</v>
      </c>
      <c r="B285" s="52" t="s">
        <v>531</v>
      </c>
      <c r="C285" s="51">
        <v>70</v>
      </c>
      <c r="D285" s="51">
        <v>5</v>
      </c>
      <c r="E285" s="51">
        <v>59</v>
      </c>
      <c r="F285" s="51">
        <v>6</v>
      </c>
    </row>
    <row r="286" spans="1:6" x14ac:dyDescent="0.2">
      <c r="A286" s="51">
        <v>274</v>
      </c>
      <c r="B286" s="52" t="s">
        <v>532</v>
      </c>
      <c r="C286" s="51">
        <v>292</v>
      </c>
      <c r="D286" s="51">
        <v>32</v>
      </c>
      <c r="E286" s="51">
        <v>217</v>
      </c>
      <c r="F286" s="51">
        <v>43</v>
      </c>
    </row>
    <row r="287" spans="1:6" x14ac:dyDescent="0.2">
      <c r="A287" s="51">
        <v>275</v>
      </c>
      <c r="B287" s="52" t="s">
        <v>533</v>
      </c>
      <c r="C287" s="51">
        <v>146</v>
      </c>
      <c r="D287" s="51">
        <v>7</v>
      </c>
      <c r="E287" s="51">
        <v>139</v>
      </c>
      <c r="F287" s="51">
        <v>0</v>
      </c>
    </row>
    <row r="288" spans="1:6" x14ac:dyDescent="0.2">
      <c r="A288" s="51">
        <v>276</v>
      </c>
      <c r="B288" s="52" t="s">
        <v>326</v>
      </c>
      <c r="C288" s="51">
        <v>89</v>
      </c>
      <c r="D288" s="51">
        <v>4</v>
      </c>
      <c r="E288" s="51">
        <v>85</v>
      </c>
      <c r="F288" s="51">
        <v>0</v>
      </c>
    </row>
    <row r="289" spans="1:6" ht="28.5" x14ac:dyDescent="0.2">
      <c r="A289" s="51">
        <v>277</v>
      </c>
      <c r="B289" s="52" t="s">
        <v>297</v>
      </c>
      <c r="C289" s="51">
        <v>15</v>
      </c>
      <c r="D289" s="51">
        <v>3</v>
      </c>
      <c r="E289" s="51">
        <v>12</v>
      </c>
      <c r="F289" s="51">
        <v>0</v>
      </c>
    </row>
    <row r="290" spans="1:6" x14ac:dyDescent="0.2">
      <c r="A290" s="51">
        <v>278</v>
      </c>
      <c r="B290" s="52" t="s">
        <v>261</v>
      </c>
      <c r="C290" s="51">
        <v>178</v>
      </c>
      <c r="D290" s="51">
        <v>6</v>
      </c>
      <c r="E290" s="51">
        <v>171</v>
      </c>
      <c r="F290" s="51">
        <v>1</v>
      </c>
    </row>
    <row r="291" spans="1:6" x14ac:dyDescent="0.2">
      <c r="A291" s="51">
        <v>279</v>
      </c>
      <c r="B291" s="52" t="s">
        <v>534</v>
      </c>
      <c r="C291" s="51">
        <v>419</v>
      </c>
      <c r="D291" s="51">
        <v>15</v>
      </c>
      <c r="E291" s="51">
        <v>403</v>
      </c>
      <c r="F291" s="51">
        <v>1</v>
      </c>
    </row>
    <row r="292" spans="1:6" x14ac:dyDescent="0.2">
      <c r="A292" s="51">
        <v>280</v>
      </c>
      <c r="B292" s="52" t="s">
        <v>535</v>
      </c>
      <c r="C292" s="51">
        <v>290</v>
      </c>
      <c r="D292" s="51">
        <v>46</v>
      </c>
      <c r="E292" s="51">
        <v>239</v>
      </c>
      <c r="F292" s="51">
        <v>5</v>
      </c>
    </row>
    <row r="293" spans="1:6" x14ac:dyDescent="0.2">
      <c r="A293" s="51">
        <v>281</v>
      </c>
      <c r="B293" s="52" t="s">
        <v>536</v>
      </c>
      <c r="C293" s="51">
        <v>377</v>
      </c>
      <c r="D293" s="51">
        <v>50</v>
      </c>
      <c r="E293" s="51">
        <v>327</v>
      </c>
      <c r="F293" s="51">
        <v>0</v>
      </c>
    </row>
    <row r="294" spans="1:6" x14ac:dyDescent="0.2">
      <c r="A294" s="51">
        <v>282</v>
      </c>
      <c r="B294" s="52" t="s">
        <v>538</v>
      </c>
      <c r="C294" s="51">
        <v>76</v>
      </c>
      <c r="D294" s="51">
        <v>14</v>
      </c>
      <c r="E294" s="51">
        <v>62</v>
      </c>
      <c r="F294" s="51">
        <v>0</v>
      </c>
    </row>
    <row r="295" spans="1:6" x14ac:dyDescent="0.2">
      <c r="A295" s="51">
        <v>283</v>
      </c>
      <c r="B295" s="52" t="s">
        <v>539</v>
      </c>
      <c r="C295" s="51">
        <v>11</v>
      </c>
      <c r="D295" s="51">
        <v>0</v>
      </c>
      <c r="E295" s="51">
        <v>10</v>
      </c>
      <c r="F295" s="51">
        <v>1</v>
      </c>
    </row>
    <row r="296" spans="1:6" s="55" customFormat="1" ht="25.5" customHeight="1" x14ac:dyDescent="0.2">
      <c r="A296" s="108" t="s">
        <v>612</v>
      </c>
      <c r="B296" s="109"/>
      <c r="C296" s="54">
        <f>SUM(C13:C295)</f>
        <v>60288</v>
      </c>
      <c r="D296" s="54">
        <f t="shared" ref="D296:F296" si="0">SUM(D13:D295)</f>
        <v>2146</v>
      </c>
      <c r="E296" s="58">
        <f t="shared" si="0"/>
        <v>56595</v>
      </c>
      <c r="F296" s="54">
        <f t="shared" si="0"/>
        <v>1547</v>
      </c>
    </row>
    <row r="299" spans="1:6" ht="17.25" x14ac:dyDescent="0.3">
      <c r="D299" s="60" t="s">
        <v>707</v>
      </c>
    </row>
    <row r="300" spans="1:6" ht="17.25" x14ac:dyDescent="0.3">
      <c r="D300" s="60" t="s">
        <v>703</v>
      </c>
    </row>
    <row r="301" spans="1:6" ht="17.25" x14ac:dyDescent="0.3">
      <c r="D301" s="60"/>
    </row>
    <row r="302" spans="1:6" ht="17.25" x14ac:dyDescent="0.3">
      <c r="D302" s="60"/>
    </row>
    <row r="303" spans="1:6" ht="17.25" x14ac:dyDescent="0.3">
      <c r="D303" s="60"/>
    </row>
    <row r="304" spans="1:6" ht="17.25" x14ac:dyDescent="0.2">
      <c r="D304" s="79" t="s">
        <v>704</v>
      </c>
    </row>
    <row r="305" spans="4:4" ht="17.25" x14ac:dyDescent="0.2">
      <c r="D305" s="61" t="s">
        <v>705</v>
      </c>
    </row>
    <row r="306" spans="4:4" ht="17.25" x14ac:dyDescent="0.2">
      <c r="D306" s="61" t="s">
        <v>706</v>
      </c>
    </row>
  </sheetData>
  <mergeCells count="6">
    <mergeCell ref="B11:B12"/>
    <mergeCell ref="A11:A12"/>
    <mergeCell ref="C11:F11"/>
    <mergeCell ref="A296:B296"/>
    <mergeCell ref="A8:F8"/>
    <mergeCell ref="A9:F9"/>
  </mergeCells>
  <pageMargins left="0.5" right="0.23622047244094491" top="0.5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zoomScale="85" zoomScaleNormal="85" workbookViewId="0">
      <selection activeCell="B9" sqref="B9:F9"/>
    </sheetView>
  </sheetViews>
  <sheetFormatPr defaultColWidth="8.7109375" defaultRowHeight="17.25" x14ac:dyDescent="0.3"/>
  <cols>
    <col min="1" max="1" width="5.28515625" style="59" customWidth="1"/>
    <col min="2" max="2" width="7.140625" style="60" customWidth="1"/>
    <col min="3" max="3" width="34.140625" style="59" bestFit="1" customWidth="1"/>
    <col min="4" max="4" width="20.140625" style="59" bestFit="1" customWidth="1"/>
    <col min="5" max="5" width="16.42578125" style="60" customWidth="1"/>
    <col min="6" max="6" width="12.85546875" style="60" customWidth="1"/>
    <col min="7" max="16384" width="8.7109375" style="59"/>
  </cols>
  <sheetData>
    <row r="1" spans="1:6" s="53" customFormat="1" ht="14.25" x14ac:dyDescent="0.2"/>
    <row r="2" spans="1:6" s="53" customFormat="1" ht="14.25" x14ac:dyDescent="0.2"/>
    <row r="3" spans="1:6" s="53" customFormat="1" ht="14.25" x14ac:dyDescent="0.2"/>
    <row r="4" spans="1:6" s="53" customFormat="1" ht="14.25" x14ac:dyDescent="0.2"/>
    <row r="5" spans="1:6" s="53" customFormat="1" ht="14.25" x14ac:dyDescent="0.2"/>
    <row r="6" spans="1:6" s="53" customFormat="1" ht="15" thickBot="1" x14ac:dyDescent="0.25">
      <c r="A6" s="56"/>
      <c r="B6" s="56"/>
      <c r="C6" s="56"/>
      <c r="D6" s="56"/>
      <c r="E6" s="56"/>
      <c r="F6" s="56"/>
    </row>
    <row r="7" spans="1:6" ht="18" thickTop="1" x14ac:dyDescent="0.3"/>
    <row r="8" spans="1:6" x14ac:dyDescent="0.3">
      <c r="B8" s="112" t="s">
        <v>708</v>
      </c>
      <c r="C8" s="112"/>
      <c r="D8" s="112"/>
      <c r="E8" s="112"/>
      <c r="F8" s="112"/>
    </row>
    <row r="9" spans="1:6" x14ac:dyDescent="0.3">
      <c r="B9" s="112" t="s">
        <v>702</v>
      </c>
      <c r="C9" s="112"/>
      <c r="D9" s="112"/>
      <c r="E9" s="112"/>
      <c r="F9" s="112"/>
    </row>
    <row r="11" spans="1:6" s="62" customFormat="1" ht="69.75" thickBot="1" x14ac:dyDescent="0.25">
      <c r="B11" s="72" t="s">
        <v>606</v>
      </c>
      <c r="C11" s="72" t="s">
        <v>613</v>
      </c>
      <c r="D11" s="72" t="s">
        <v>614</v>
      </c>
      <c r="E11" s="73" t="s">
        <v>615</v>
      </c>
      <c r="F11" s="73" t="s">
        <v>616</v>
      </c>
    </row>
    <row r="12" spans="1:6" ht="18" thickTop="1" x14ac:dyDescent="0.3">
      <c r="B12" s="70" t="s">
        <v>617</v>
      </c>
      <c r="C12" s="71" t="s">
        <v>618</v>
      </c>
      <c r="D12" s="71" t="s">
        <v>416</v>
      </c>
      <c r="E12" s="70">
        <v>52</v>
      </c>
      <c r="F12" s="70">
        <v>50</v>
      </c>
    </row>
    <row r="13" spans="1:6" x14ac:dyDescent="0.3">
      <c r="B13" s="64" t="s">
        <v>619</v>
      </c>
      <c r="C13" s="65" t="s">
        <v>233</v>
      </c>
      <c r="D13" s="65" t="s">
        <v>404</v>
      </c>
      <c r="E13" s="64">
        <v>452</v>
      </c>
      <c r="F13" s="64">
        <v>442</v>
      </c>
    </row>
    <row r="14" spans="1:6" x14ac:dyDescent="0.3">
      <c r="B14" s="64" t="s">
        <v>620</v>
      </c>
      <c r="C14" s="65" t="s">
        <v>621</v>
      </c>
      <c r="D14" s="65" t="s">
        <v>407</v>
      </c>
      <c r="E14" s="64">
        <v>276</v>
      </c>
      <c r="F14" s="64">
        <v>276</v>
      </c>
    </row>
    <row r="15" spans="1:6" x14ac:dyDescent="0.3">
      <c r="B15" s="64" t="s">
        <v>622</v>
      </c>
      <c r="C15" s="65" t="s">
        <v>323</v>
      </c>
      <c r="D15" s="65" t="s">
        <v>24</v>
      </c>
      <c r="E15" s="64">
        <v>329</v>
      </c>
      <c r="F15" s="64">
        <v>320</v>
      </c>
    </row>
    <row r="16" spans="1:6" x14ac:dyDescent="0.3">
      <c r="B16" s="64" t="s">
        <v>623</v>
      </c>
      <c r="C16" s="65" t="s">
        <v>256</v>
      </c>
      <c r="D16" s="65" t="s">
        <v>24</v>
      </c>
      <c r="E16" s="64">
        <v>1135</v>
      </c>
      <c r="F16" s="64">
        <v>1104</v>
      </c>
    </row>
    <row r="17" spans="2:6" x14ac:dyDescent="0.3">
      <c r="B17" s="64" t="s">
        <v>624</v>
      </c>
      <c r="C17" s="65" t="s">
        <v>709</v>
      </c>
      <c r="D17" s="65" t="s">
        <v>404</v>
      </c>
      <c r="E17" s="64">
        <v>143</v>
      </c>
      <c r="F17" s="64">
        <v>143</v>
      </c>
    </row>
    <row r="18" spans="2:6" x14ac:dyDescent="0.3">
      <c r="B18" s="64" t="s">
        <v>625</v>
      </c>
      <c r="C18" s="65" t="s">
        <v>626</v>
      </c>
      <c r="D18" s="65" t="s">
        <v>24</v>
      </c>
      <c r="E18" s="64">
        <v>451</v>
      </c>
      <c r="F18" s="64">
        <v>451</v>
      </c>
    </row>
    <row r="19" spans="2:6" x14ac:dyDescent="0.3">
      <c r="B19" s="64" t="s">
        <v>627</v>
      </c>
      <c r="C19" s="65" t="s">
        <v>628</v>
      </c>
      <c r="D19" s="65" t="s">
        <v>29</v>
      </c>
      <c r="E19" s="64">
        <v>65</v>
      </c>
      <c r="F19" s="64">
        <v>64</v>
      </c>
    </row>
    <row r="20" spans="2:6" x14ac:dyDescent="0.3">
      <c r="B20" s="64" t="s">
        <v>629</v>
      </c>
      <c r="C20" s="65" t="s">
        <v>630</v>
      </c>
      <c r="D20" s="65" t="s">
        <v>29</v>
      </c>
      <c r="E20" s="64">
        <v>42</v>
      </c>
      <c r="F20" s="64">
        <v>42</v>
      </c>
    </row>
    <row r="21" spans="2:6" x14ac:dyDescent="0.3">
      <c r="B21" s="64" t="s">
        <v>631</v>
      </c>
      <c r="C21" s="65" t="s">
        <v>632</v>
      </c>
      <c r="D21" s="65" t="s">
        <v>404</v>
      </c>
      <c r="E21" s="64">
        <v>490</v>
      </c>
      <c r="F21" s="64">
        <v>459</v>
      </c>
    </row>
    <row r="22" spans="2:6" x14ac:dyDescent="0.3">
      <c r="B22" s="64" t="s">
        <v>633</v>
      </c>
      <c r="C22" s="65" t="s">
        <v>634</v>
      </c>
      <c r="D22" s="65" t="s">
        <v>404</v>
      </c>
      <c r="E22" s="64">
        <v>92</v>
      </c>
      <c r="F22" s="64">
        <v>91</v>
      </c>
    </row>
    <row r="23" spans="2:6" x14ac:dyDescent="0.3">
      <c r="B23" s="64" t="s">
        <v>635</v>
      </c>
      <c r="C23" s="65" t="s">
        <v>636</v>
      </c>
      <c r="D23" s="65" t="s">
        <v>24</v>
      </c>
      <c r="E23" s="64">
        <v>138</v>
      </c>
      <c r="F23" s="64">
        <v>134</v>
      </c>
    </row>
    <row r="24" spans="2:6" x14ac:dyDescent="0.3">
      <c r="B24" s="64" t="s">
        <v>637</v>
      </c>
      <c r="C24" s="65" t="s">
        <v>638</v>
      </c>
      <c r="D24" s="65" t="s">
        <v>29</v>
      </c>
      <c r="E24" s="64">
        <v>391</v>
      </c>
      <c r="F24" s="64">
        <v>384</v>
      </c>
    </row>
    <row r="25" spans="2:6" x14ac:dyDescent="0.3">
      <c r="B25" s="64" t="s">
        <v>639</v>
      </c>
      <c r="C25" s="65" t="s">
        <v>59</v>
      </c>
      <c r="D25" s="65" t="s">
        <v>29</v>
      </c>
      <c r="E25" s="64">
        <v>584</v>
      </c>
      <c r="F25" s="64">
        <v>571</v>
      </c>
    </row>
    <row r="26" spans="2:6" x14ac:dyDescent="0.3">
      <c r="B26" s="64" t="s">
        <v>640</v>
      </c>
      <c r="C26" s="65" t="s">
        <v>280</v>
      </c>
      <c r="D26" s="65" t="s">
        <v>29</v>
      </c>
      <c r="E26" s="64">
        <v>364</v>
      </c>
      <c r="F26" s="64">
        <v>360</v>
      </c>
    </row>
    <row r="27" spans="2:6" x14ac:dyDescent="0.3">
      <c r="B27" s="64" t="s">
        <v>641</v>
      </c>
      <c r="C27" s="65" t="s">
        <v>642</v>
      </c>
      <c r="D27" s="65" t="s">
        <v>402</v>
      </c>
      <c r="E27" s="64">
        <v>70</v>
      </c>
      <c r="F27" s="64">
        <v>70</v>
      </c>
    </row>
    <row r="28" spans="2:6" x14ac:dyDescent="0.3">
      <c r="B28" s="64" t="s">
        <v>643</v>
      </c>
      <c r="C28" s="65" t="s">
        <v>50</v>
      </c>
      <c r="D28" s="65" t="s">
        <v>51</v>
      </c>
      <c r="E28" s="64">
        <v>176</v>
      </c>
      <c r="F28" s="64">
        <v>172</v>
      </c>
    </row>
    <row r="29" spans="2:6" x14ac:dyDescent="0.3">
      <c r="B29" s="64" t="s">
        <v>644</v>
      </c>
      <c r="C29" s="65" t="s">
        <v>50</v>
      </c>
      <c r="D29" s="65" t="s">
        <v>51</v>
      </c>
      <c r="E29" s="64">
        <v>176</v>
      </c>
      <c r="F29" s="64">
        <v>172</v>
      </c>
    </row>
    <row r="30" spans="2:6" x14ac:dyDescent="0.3">
      <c r="B30" s="64" t="s">
        <v>645</v>
      </c>
      <c r="C30" s="65" t="s">
        <v>646</v>
      </c>
      <c r="D30" s="65" t="s">
        <v>428</v>
      </c>
      <c r="E30" s="64">
        <v>174</v>
      </c>
      <c r="F30" s="64">
        <v>170</v>
      </c>
    </row>
    <row r="31" spans="2:6" x14ac:dyDescent="0.3">
      <c r="B31" s="64" t="s">
        <v>647</v>
      </c>
      <c r="C31" s="65" t="s">
        <v>54</v>
      </c>
      <c r="D31" s="65" t="s">
        <v>27</v>
      </c>
      <c r="E31" s="64">
        <v>42</v>
      </c>
      <c r="F31" s="64">
        <v>31</v>
      </c>
    </row>
    <row r="32" spans="2:6" x14ac:dyDescent="0.3">
      <c r="B32" s="64" t="s">
        <v>648</v>
      </c>
      <c r="C32" s="65" t="s">
        <v>649</v>
      </c>
      <c r="D32" s="65" t="s">
        <v>29</v>
      </c>
      <c r="E32" s="64">
        <v>210</v>
      </c>
      <c r="F32" s="64">
        <v>210</v>
      </c>
    </row>
    <row r="33" spans="2:6" x14ac:dyDescent="0.3">
      <c r="B33" s="64" t="s">
        <v>650</v>
      </c>
      <c r="C33" s="65" t="s">
        <v>651</v>
      </c>
      <c r="D33" s="65" t="s">
        <v>34</v>
      </c>
      <c r="E33" s="64">
        <v>344</v>
      </c>
      <c r="F33" s="64">
        <v>330</v>
      </c>
    </row>
    <row r="34" spans="2:6" x14ac:dyDescent="0.3">
      <c r="B34" s="64" t="s">
        <v>652</v>
      </c>
      <c r="C34" s="65" t="s">
        <v>653</v>
      </c>
      <c r="D34" s="65" t="s">
        <v>51</v>
      </c>
      <c r="E34" s="64">
        <v>35</v>
      </c>
      <c r="F34" s="64">
        <v>30</v>
      </c>
    </row>
    <row r="35" spans="2:6" x14ac:dyDescent="0.3">
      <c r="B35" s="64" t="s">
        <v>654</v>
      </c>
      <c r="C35" s="65" t="s">
        <v>655</v>
      </c>
      <c r="D35" s="65" t="s">
        <v>404</v>
      </c>
      <c r="E35" s="64">
        <v>369</v>
      </c>
      <c r="F35" s="64">
        <v>358</v>
      </c>
    </row>
    <row r="36" spans="2:6" x14ac:dyDescent="0.3">
      <c r="B36" s="64" t="s">
        <v>656</v>
      </c>
      <c r="C36" s="65" t="s">
        <v>657</v>
      </c>
      <c r="D36" s="65" t="s">
        <v>404</v>
      </c>
      <c r="E36" s="64">
        <v>53</v>
      </c>
      <c r="F36" s="64">
        <v>53</v>
      </c>
    </row>
    <row r="37" spans="2:6" x14ac:dyDescent="0.3">
      <c r="B37" s="64" t="s">
        <v>658</v>
      </c>
      <c r="C37" s="65" t="s">
        <v>659</v>
      </c>
      <c r="D37" s="65" t="s">
        <v>404</v>
      </c>
      <c r="E37" s="64">
        <v>329</v>
      </c>
      <c r="F37" s="64">
        <v>314</v>
      </c>
    </row>
    <row r="38" spans="2:6" x14ac:dyDescent="0.3">
      <c r="B38" s="64" t="s">
        <v>660</v>
      </c>
      <c r="C38" s="65" t="s">
        <v>104</v>
      </c>
      <c r="D38" s="65" t="s">
        <v>407</v>
      </c>
      <c r="E38" s="64">
        <v>53</v>
      </c>
      <c r="F38" s="64">
        <v>50</v>
      </c>
    </row>
    <row r="39" spans="2:6" x14ac:dyDescent="0.3">
      <c r="B39" s="64" t="s">
        <v>661</v>
      </c>
      <c r="C39" s="65" t="s">
        <v>662</v>
      </c>
      <c r="D39" s="65" t="s">
        <v>34</v>
      </c>
      <c r="E39" s="64">
        <v>587</v>
      </c>
      <c r="F39" s="64">
        <v>580</v>
      </c>
    </row>
    <row r="40" spans="2:6" x14ac:dyDescent="0.3">
      <c r="B40" s="64" t="s">
        <v>663</v>
      </c>
      <c r="C40" s="65" t="s">
        <v>664</v>
      </c>
      <c r="D40" s="65" t="s">
        <v>416</v>
      </c>
      <c r="E40" s="64">
        <v>812</v>
      </c>
      <c r="F40" s="64">
        <v>812</v>
      </c>
    </row>
    <row r="41" spans="2:6" x14ac:dyDescent="0.3">
      <c r="B41" s="64" t="s">
        <v>665</v>
      </c>
      <c r="C41" s="65" t="s">
        <v>103</v>
      </c>
      <c r="D41" s="65" t="s">
        <v>27</v>
      </c>
      <c r="E41" s="64">
        <v>195</v>
      </c>
      <c r="F41" s="64">
        <v>193</v>
      </c>
    </row>
    <row r="42" spans="2:6" x14ac:dyDescent="0.3">
      <c r="B42" s="64" t="s">
        <v>666</v>
      </c>
      <c r="C42" s="65" t="s">
        <v>667</v>
      </c>
      <c r="D42" s="65" t="s">
        <v>404</v>
      </c>
      <c r="E42" s="64">
        <v>324</v>
      </c>
      <c r="F42" s="64">
        <v>324</v>
      </c>
    </row>
    <row r="43" spans="2:6" x14ac:dyDescent="0.3">
      <c r="B43" s="64" t="s">
        <v>668</v>
      </c>
      <c r="C43" s="65" t="s">
        <v>669</v>
      </c>
      <c r="D43" s="65" t="s">
        <v>407</v>
      </c>
      <c r="E43" s="64">
        <v>162</v>
      </c>
      <c r="F43" s="64">
        <v>160</v>
      </c>
    </row>
    <row r="44" spans="2:6" x14ac:dyDescent="0.3">
      <c r="B44" s="64" t="s">
        <v>670</v>
      </c>
      <c r="C44" s="65" t="s">
        <v>671</v>
      </c>
      <c r="D44" s="65" t="s">
        <v>404</v>
      </c>
      <c r="E44" s="64">
        <v>207</v>
      </c>
      <c r="F44" s="64">
        <v>204</v>
      </c>
    </row>
    <row r="45" spans="2:6" x14ac:dyDescent="0.3">
      <c r="B45" s="64" t="s">
        <v>672</v>
      </c>
      <c r="C45" s="65" t="s">
        <v>673</v>
      </c>
      <c r="D45" s="65" t="s">
        <v>428</v>
      </c>
      <c r="E45" s="64">
        <v>296</v>
      </c>
      <c r="F45" s="64">
        <v>289</v>
      </c>
    </row>
    <row r="46" spans="2:6" x14ac:dyDescent="0.3">
      <c r="B46" s="64" t="s">
        <v>674</v>
      </c>
      <c r="C46" s="65" t="s">
        <v>55</v>
      </c>
      <c r="D46" s="65" t="s">
        <v>51</v>
      </c>
      <c r="E46" s="64">
        <v>1547</v>
      </c>
      <c r="F46" s="64">
        <v>1547</v>
      </c>
    </row>
    <row r="47" spans="2:6" x14ac:dyDescent="0.3">
      <c r="B47" s="64" t="s">
        <v>675</v>
      </c>
      <c r="C47" s="65" t="s">
        <v>676</v>
      </c>
      <c r="D47" s="65" t="s">
        <v>29</v>
      </c>
      <c r="E47" s="64">
        <v>77</v>
      </c>
      <c r="F47" s="64">
        <v>71</v>
      </c>
    </row>
    <row r="48" spans="2:6" x14ac:dyDescent="0.3">
      <c r="B48" s="64" t="s">
        <v>677</v>
      </c>
      <c r="C48" s="65" t="s">
        <v>226</v>
      </c>
      <c r="D48" s="65" t="s">
        <v>24</v>
      </c>
      <c r="E48" s="64">
        <v>253</v>
      </c>
      <c r="F48" s="64">
        <v>248</v>
      </c>
    </row>
    <row r="49" spans="2:6" x14ac:dyDescent="0.3">
      <c r="B49" s="64" t="s">
        <v>678</v>
      </c>
      <c r="C49" s="65" t="s">
        <v>561</v>
      </c>
      <c r="D49" s="65" t="s">
        <v>29</v>
      </c>
      <c r="E49" s="64">
        <v>29</v>
      </c>
      <c r="F49" s="64">
        <v>29</v>
      </c>
    </row>
    <row r="50" spans="2:6" x14ac:dyDescent="0.3">
      <c r="B50" s="64" t="s">
        <v>679</v>
      </c>
      <c r="C50" s="65" t="s">
        <v>680</v>
      </c>
      <c r="D50" s="65" t="s">
        <v>402</v>
      </c>
      <c r="E50" s="64">
        <v>335</v>
      </c>
      <c r="F50" s="64">
        <v>325</v>
      </c>
    </row>
    <row r="51" spans="2:6" x14ac:dyDescent="0.3">
      <c r="B51" s="64" t="s">
        <v>681</v>
      </c>
      <c r="C51" s="65" t="s">
        <v>682</v>
      </c>
      <c r="D51" s="65" t="s">
        <v>407</v>
      </c>
      <c r="E51" s="64">
        <v>532</v>
      </c>
      <c r="F51" s="64">
        <v>532</v>
      </c>
    </row>
    <row r="52" spans="2:6" x14ac:dyDescent="0.3">
      <c r="B52" s="64" t="s">
        <v>683</v>
      </c>
      <c r="C52" s="65" t="s">
        <v>659</v>
      </c>
      <c r="D52" s="65" t="s">
        <v>29</v>
      </c>
      <c r="E52" s="64">
        <v>329</v>
      </c>
      <c r="F52" s="64">
        <v>321</v>
      </c>
    </row>
    <row r="53" spans="2:6" x14ac:dyDescent="0.3">
      <c r="B53" s="64" t="s">
        <v>684</v>
      </c>
      <c r="C53" s="65" t="s">
        <v>685</v>
      </c>
      <c r="D53" s="65" t="s">
        <v>29</v>
      </c>
      <c r="E53" s="64">
        <v>490</v>
      </c>
      <c r="F53" s="64">
        <v>406</v>
      </c>
    </row>
    <row r="54" spans="2:6" x14ac:dyDescent="0.3">
      <c r="B54" s="64" t="s">
        <v>686</v>
      </c>
      <c r="C54" s="65" t="s">
        <v>273</v>
      </c>
      <c r="D54" s="65" t="s">
        <v>29</v>
      </c>
      <c r="E54" s="64">
        <v>297</v>
      </c>
      <c r="F54" s="64">
        <v>282</v>
      </c>
    </row>
    <row r="55" spans="2:6" x14ac:dyDescent="0.3">
      <c r="B55" s="64" t="s">
        <v>687</v>
      </c>
      <c r="C55" s="65" t="s">
        <v>256</v>
      </c>
      <c r="D55" s="65" t="s">
        <v>24</v>
      </c>
      <c r="E55" s="64">
        <v>1135</v>
      </c>
      <c r="F55" s="64">
        <v>1133</v>
      </c>
    </row>
    <row r="56" spans="2:6" x14ac:dyDescent="0.3">
      <c r="B56" s="64" t="s">
        <v>688</v>
      </c>
      <c r="C56" s="65" t="s">
        <v>689</v>
      </c>
      <c r="D56" s="65" t="s">
        <v>404</v>
      </c>
      <c r="E56" s="64">
        <v>341</v>
      </c>
      <c r="F56" s="64">
        <v>310</v>
      </c>
    </row>
    <row r="57" spans="2:6" x14ac:dyDescent="0.3">
      <c r="B57" s="64" t="s">
        <v>690</v>
      </c>
      <c r="C57" s="65" t="s">
        <v>691</v>
      </c>
      <c r="D57" s="65" t="s">
        <v>29</v>
      </c>
      <c r="E57" s="64">
        <v>106</v>
      </c>
      <c r="F57" s="64">
        <v>106</v>
      </c>
    </row>
    <row r="58" spans="2:6" x14ac:dyDescent="0.3">
      <c r="B58" s="64" t="s">
        <v>692</v>
      </c>
      <c r="C58" s="65" t="s">
        <v>693</v>
      </c>
      <c r="D58" s="65" t="s">
        <v>407</v>
      </c>
      <c r="E58" s="64">
        <v>62</v>
      </c>
      <c r="F58" s="64">
        <v>55</v>
      </c>
    </row>
    <row r="59" spans="2:6" x14ac:dyDescent="0.3">
      <c r="B59" s="64" t="s">
        <v>694</v>
      </c>
      <c r="C59" s="65" t="s">
        <v>243</v>
      </c>
      <c r="D59" s="65" t="s">
        <v>404</v>
      </c>
      <c r="E59" s="64">
        <v>143</v>
      </c>
      <c r="F59" s="64">
        <v>124</v>
      </c>
    </row>
    <row r="60" spans="2:6" x14ac:dyDescent="0.3">
      <c r="B60" s="64" t="s">
        <v>695</v>
      </c>
      <c r="C60" s="65" t="s">
        <v>696</v>
      </c>
      <c r="D60" s="65" t="s">
        <v>29</v>
      </c>
      <c r="E60" s="64">
        <v>76</v>
      </c>
      <c r="F60" s="64">
        <v>74</v>
      </c>
    </row>
    <row r="61" spans="2:6" x14ac:dyDescent="0.3">
      <c r="B61" s="64" t="s">
        <v>697</v>
      </c>
      <c r="C61" s="65" t="s">
        <v>698</v>
      </c>
      <c r="D61" s="65" t="s">
        <v>34</v>
      </c>
      <c r="E61" s="64">
        <v>93</v>
      </c>
      <c r="F61" s="64">
        <v>93</v>
      </c>
    </row>
    <row r="62" spans="2:6" x14ac:dyDescent="0.3">
      <c r="B62" s="64" t="s">
        <v>699</v>
      </c>
      <c r="C62" s="65" t="s">
        <v>700</v>
      </c>
      <c r="D62" s="65" t="s">
        <v>404</v>
      </c>
      <c r="E62" s="64">
        <v>96</v>
      </c>
      <c r="F62" s="64">
        <v>75</v>
      </c>
    </row>
    <row r="63" spans="2:6" s="62" customFormat="1" ht="26.45" customHeight="1" x14ac:dyDescent="0.2">
      <c r="B63" s="111" t="s">
        <v>612</v>
      </c>
      <c r="C63" s="111"/>
      <c r="D63" s="111"/>
      <c r="E63" s="74">
        <v>15559</v>
      </c>
      <c r="F63" s="75">
        <v>15144</v>
      </c>
    </row>
    <row r="66" spans="5:5" x14ac:dyDescent="0.3">
      <c r="E66" s="60" t="s">
        <v>707</v>
      </c>
    </row>
    <row r="67" spans="5:5" x14ac:dyDescent="0.3">
      <c r="E67" s="60" t="s">
        <v>703</v>
      </c>
    </row>
    <row r="71" spans="5:5" x14ac:dyDescent="0.3">
      <c r="E71" s="79" t="s">
        <v>704</v>
      </c>
    </row>
    <row r="72" spans="5:5" x14ac:dyDescent="0.3">
      <c r="E72" s="61" t="s">
        <v>705</v>
      </c>
    </row>
    <row r="73" spans="5:5" x14ac:dyDescent="0.3">
      <c r="E73" s="61" t="s">
        <v>706</v>
      </c>
    </row>
  </sheetData>
  <mergeCells count="3">
    <mergeCell ref="B63:D63"/>
    <mergeCell ref="B8:F8"/>
    <mergeCell ref="B9:F9"/>
  </mergeCells>
  <pageMargins left="0.43307086614173229" right="0.27559055118110237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zoomScale="85" zoomScaleNormal="85" workbookViewId="0">
      <selection activeCell="I14" sqref="I14"/>
    </sheetView>
  </sheetViews>
  <sheetFormatPr defaultRowHeight="12.75" x14ac:dyDescent="0.2"/>
  <cols>
    <col min="1" max="1" width="4.85546875" customWidth="1"/>
    <col min="2" max="2" width="8" customWidth="1"/>
    <col min="3" max="3" width="34.7109375" customWidth="1"/>
    <col min="4" max="4" width="14.5703125" style="49" customWidth="1"/>
    <col min="5" max="5" width="11.140625" style="49" customWidth="1"/>
    <col min="6" max="6" width="10.42578125" style="49" customWidth="1"/>
    <col min="7" max="7" width="9.42578125" style="49" customWidth="1"/>
  </cols>
  <sheetData>
    <row r="1" spans="1:7" s="53" customFormat="1" ht="14.25" x14ac:dyDescent="0.2">
      <c r="G1" s="50"/>
    </row>
    <row r="2" spans="1:7" s="53" customFormat="1" ht="14.25" x14ac:dyDescent="0.2">
      <c r="G2" s="50"/>
    </row>
    <row r="3" spans="1:7" s="53" customFormat="1" ht="14.25" x14ac:dyDescent="0.2">
      <c r="G3" s="50"/>
    </row>
    <row r="4" spans="1:7" s="53" customFormat="1" ht="14.25" x14ac:dyDescent="0.2">
      <c r="G4" s="50"/>
    </row>
    <row r="5" spans="1:7" s="53" customFormat="1" ht="14.25" x14ac:dyDescent="0.2">
      <c r="G5" s="50"/>
    </row>
    <row r="6" spans="1:7" s="53" customFormat="1" ht="15" thickBot="1" x14ac:dyDescent="0.25">
      <c r="A6" s="56"/>
      <c r="B6" s="56"/>
      <c r="C6" s="56"/>
      <c r="D6" s="56"/>
      <c r="E6" s="56"/>
      <c r="F6" s="56"/>
      <c r="G6" s="57"/>
    </row>
    <row r="7" spans="1:7" ht="13.5" thickTop="1" x14ac:dyDescent="0.2"/>
    <row r="8" spans="1:7" s="59" customFormat="1" ht="17.25" x14ac:dyDescent="0.3">
      <c r="B8" s="110" t="s">
        <v>823</v>
      </c>
      <c r="C8" s="110"/>
      <c r="D8" s="110"/>
      <c r="E8" s="110"/>
      <c r="F8" s="110"/>
      <c r="G8" s="110"/>
    </row>
    <row r="9" spans="1:7" s="59" customFormat="1" ht="17.25" x14ac:dyDescent="0.3">
      <c r="B9" s="110" t="s">
        <v>702</v>
      </c>
      <c r="C9" s="110"/>
      <c r="D9" s="110"/>
      <c r="E9" s="110"/>
      <c r="F9" s="110"/>
      <c r="G9" s="110"/>
    </row>
    <row r="10" spans="1:7" s="59" customFormat="1" ht="17.25" x14ac:dyDescent="0.3">
      <c r="D10" s="60"/>
      <c r="E10" s="60"/>
      <c r="F10" s="60"/>
      <c r="G10" s="60"/>
    </row>
    <row r="11" spans="1:7" s="59" customFormat="1" ht="27.95" customHeight="1" x14ac:dyDescent="0.3">
      <c r="B11" s="113" t="s">
        <v>604</v>
      </c>
      <c r="C11" s="113" t="s">
        <v>2</v>
      </c>
      <c r="D11" s="115" t="s">
        <v>607</v>
      </c>
      <c r="E11" s="116"/>
      <c r="F11" s="116"/>
      <c r="G11" s="117"/>
    </row>
    <row r="12" spans="1:7" s="59" customFormat="1" ht="52.5" thickBot="1" x14ac:dyDescent="0.35">
      <c r="B12" s="114"/>
      <c r="C12" s="114"/>
      <c r="D12" s="73" t="s">
        <v>611</v>
      </c>
      <c r="E12" s="73" t="s">
        <v>11</v>
      </c>
      <c r="F12" s="73" t="s">
        <v>821</v>
      </c>
      <c r="G12" s="73" t="s">
        <v>822</v>
      </c>
    </row>
    <row r="13" spans="1:7" s="59" customFormat="1" ht="18" thickTop="1" x14ac:dyDescent="0.3">
      <c r="B13" s="70">
        <v>1</v>
      </c>
      <c r="C13" s="71" t="s">
        <v>710</v>
      </c>
      <c r="D13" s="70">
        <v>612</v>
      </c>
      <c r="E13" s="70">
        <v>111</v>
      </c>
      <c r="F13" s="70">
        <v>497</v>
      </c>
      <c r="G13" s="70">
        <v>4</v>
      </c>
    </row>
    <row r="14" spans="1:7" s="59" customFormat="1" ht="17.25" x14ac:dyDescent="0.3">
      <c r="B14" s="64">
        <v>2</v>
      </c>
      <c r="C14" s="65" t="s">
        <v>711</v>
      </c>
      <c r="D14" s="64">
        <v>1002</v>
      </c>
      <c r="E14" s="64">
        <v>139</v>
      </c>
      <c r="F14" s="64">
        <v>852</v>
      </c>
      <c r="G14" s="64">
        <v>11</v>
      </c>
    </row>
    <row r="15" spans="1:7" s="59" customFormat="1" ht="17.25" x14ac:dyDescent="0.3">
      <c r="B15" s="64">
        <v>3</v>
      </c>
      <c r="C15" s="65" t="s">
        <v>712</v>
      </c>
      <c r="D15" s="64">
        <v>672</v>
      </c>
      <c r="E15" s="64">
        <v>115</v>
      </c>
      <c r="F15" s="64">
        <v>549</v>
      </c>
      <c r="G15" s="64">
        <v>8</v>
      </c>
    </row>
    <row r="16" spans="1:7" s="59" customFormat="1" ht="17.25" x14ac:dyDescent="0.3">
      <c r="B16" s="64">
        <v>4</v>
      </c>
      <c r="C16" s="65" t="s">
        <v>713</v>
      </c>
      <c r="D16" s="64">
        <v>736</v>
      </c>
      <c r="E16" s="64">
        <v>110</v>
      </c>
      <c r="F16" s="64">
        <v>529</v>
      </c>
      <c r="G16" s="64">
        <v>97</v>
      </c>
    </row>
    <row r="17" spans="2:7" s="59" customFormat="1" ht="17.25" x14ac:dyDescent="0.3">
      <c r="B17" s="64">
        <v>5</v>
      </c>
      <c r="C17" s="65" t="s">
        <v>714</v>
      </c>
      <c r="D17" s="64">
        <v>838</v>
      </c>
      <c r="E17" s="64">
        <v>133</v>
      </c>
      <c r="F17" s="64">
        <v>699</v>
      </c>
      <c r="G17" s="64">
        <v>6</v>
      </c>
    </row>
    <row r="18" spans="2:7" s="59" customFormat="1" ht="17.25" x14ac:dyDescent="0.3">
      <c r="B18" s="64">
        <v>6</v>
      </c>
      <c r="C18" s="65" t="s">
        <v>715</v>
      </c>
      <c r="D18" s="64">
        <v>692</v>
      </c>
      <c r="E18" s="64">
        <v>124</v>
      </c>
      <c r="F18" s="64">
        <v>562</v>
      </c>
      <c r="G18" s="64">
        <v>6</v>
      </c>
    </row>
    <row r="19" spans="2:7" s="59" customFormat="1" ht="17.25" x14ac:dyDescent="0.3">
      <c r="B19" s="64">
        <v>7</v>
      </c>
      <c r="C19" s="65" t="s">
        <v>716</v>
      </c>
      <c r="D19" s="64">
        <v>981</v>
      </c>
      <c r="E19" s="64">
        <v>342</v>
      </c>
      <c r="F19" s="64">
        <v>634</v>
      </c>
      <c r="G19" s="64">
        <v>5</v>
      </c>
    </row>
    <row r="20" spans="2:7" s="59" customFormat="1" ht="17.25" x14ac:dyDescent="0.3">
      <c r="B20" s="64">
        <v>8</v>
      </c>
      <c r="C20" s="65" t="s">
        <v>717</v>
      </c>
      <c r="D20" s="64">
        <v>719</v>
      </c>
      <c r="E20" s="64">
        <v>88</v>
      </c>
      <c r="F20" s="64">
        <v>624</v>
      </c>
      <c r="G20" s="64">
        <v>7</v>
      </c>
    </row>
    <row r="21" spans="2:7" s="59" customFormat="1" ht="17.25" x14ac:dyDescent="0.3">
      <c r="B21" s="64">
        <v>9</v>
      </c>
      <c r="C21" s="65" t="s">
        <v>718</v>
      </c>
      <c r="D21" s="64">
        <v>676</v>
      </c>
      <c r="E21" s="64">
        <v>108</v>
      </c>
      <c r="F21" s="64">
        <v>561</v>
      </c>
      <c r="G21" s="64">
        <v>7</v>
      </c>
    </row>
    <row r="22" spans="2:7" s="59" customFormat="1" ht="17.25" x14ac:dyDescent="0.3">
      <c r="B22" s="64">
        <v>10</v>
      </c>
      <c r="C22" s="65" t="s">
        <v>719</v>
      </c>
      <c r="D22" s="64">
        <v>821</v>
      </c>
      <c r="E22" s="64">
        <v>88</v>
      </c>
      <c r="F22" s="64">
        <v>723</v>
      </c>
      <c r="G22" s="64">
        <v>10</v>
      </c>
    </row>
    <row r="23" spans="2:7" s="59" customFormat="1" ht="17.25" x14ac:dyDescent="0.3">
      <c r="B23" s="64">
        <v>11</v>
      </c>
      <c r="C23" s="65" t="s">
        <v>720</v>
      </c>
      <c r="D23" s="64">
        <v>788</v>
      </c>
      <c r="E23" s="64">
        <v>240</v>
      </c>
      <c r="F23" s="64">
        <v>545</v>
      </c>
      <c r="G23" s="64">
        <v>3</v>
      </c>
    </row>
    <row r="24" spans="2:7" s="59" customFormat="1" ht="17.25" x14ac:dyDescent="0.3">
      <c r="B24" s="64">
        <v>12</v>
      </c>
      <c r="C24" s="65" t="s">
        <v>721</v>
      </c>
      <c r="D24" s="64">
        <v>676</v>
      </c>
      <c r="E24" s="64">
        <v>77</v>
      </c>
      <c r="F24" s="64">
        <v>575</v>
      </c>
      <c r="G24" s="64">
        <v>24</v>
      </c>
    </row>
    <row r="25" spans="2:7" s="59" customFormat="1" ht="17.25" x14ac:dyDescent="0.3">
      <c r="B25" s="64">
        <v>13</v>
      </c>
      <c r="C25" s="65" t="s">
        <v>722</v>
      </c>
      <c r="D25" s="64">
        <v>786</v>
      </c>
      <c r="E25" s="64">
        <v>103</v>
      </c>
      <c r="F25" s="64">
        <v>676</v>
      </c>
      <c r="G25" s="64">
        <v>7</v>
      </c>
    </row>
    <row r="26" spans="2:7" s="59" customFormat="1" ht="17.25" x14ac:dyDescent="0.3">
      <c r="B26" s="64">
        <v>14</v>
      </c>
      <c r="C26" s="65" t="s">
        <v>723</v>
      </c>
      <c r="D26" s="64">
        <v>740</v>
      </c>
      <c r="E26" s="64">
        <v>121</v>
      </c>
      <c r="F26" s="64">
        <v>615</v>
      </c>
      <c r="G26" s="64">
        <v>4</v>
      </c>
    </row>
    <row r="27" spans="2:7" s="59" customFormat="1" ht="17.25" x14ac:dyDescent="0.3">
      <c r="B27" s="64">
        <v>15</v>
      </c>
      <c r="C27" s="65" t="s">
        <v>724</v>
      </c>
      <c r="D27" s="64">
        <v>919</v>
      </c>
      <c r="E27" s="64">
        <v>132</v>
      </c>
      <c r="F27" s="64">
        <v>771</v>
      </c>
      <c r="G27" s="64">
        <v>16</v>
      </c>
    </row>
    <row r="28" spans="2:7" s="59" customFormat="1" ht="17.25" x14ac:dyDescent="0.3">
      <c r="B28" s="64">
        <v>16</v>
      </c>
      <c r="C28" s="65" t="s">
        <v>725</v>
      </c>
      <c r="D28" s="64">
        <v>664</v>
      </c>
      <c r="E28" s="64">
        <v>0</v>
      </c>
      <c r="F28" s="64">
        <v>654</v>
      </c>
      <c r="G28" s="64">
        <v>10</v>
      </c>
    </row>
    <row r="29" spans="2:7" s="59" customFormat="1" ht="17.25" x14ac:dyDescent="0.3">
      <c r="B29" s="64">
        <v>17</v>
      </c>
      <c r="C29" s="65" t="s">
        <v>726</v>
      </c>
      <c r="D29" s="64">
        <v>672</v>
      </c>
      <c r="E29" s="64">
        <v>69</v>
      </c>
      <c r="F29" s="64">
        <v>581</v>
      </c>
      <c r="G29" s="64">
        <v>22</v>
      </c>
    </row>
    <row r="30" spans="2:7" s="59" customFormat="1" ht="17.25" x14ac:dyDescent="0.3">
      <c r="B30" s="64">
        <v>18</v>
      </c>
      <c r="C30" s="65" t="s">
        <v>727</v>
      </c>
      <c r="D30" s="64">
        <v>776</v>
      </c>
      <c r="E30" s="64">
        <v>151</v>
      </c>
      <c r="F30" s="64">
        <v>619</v>
      </c>
      <c r="G30" s="64">
        <v>6</v>
      </c>
    </row>
    <row r="31" spans="2:7" s="59" customFormat="1" ht="17.25" x14ac:dyDescent="0.3">
      <c r="B31" s="64">
        <v>19</v>
      </c>
      <c r="C31" s="65" t="s">
        <v>728</v>
      </c>
      <c r="D31" s="64">
        <v>864</v>
      </c>
      <c r="E31" s="64">
        <v>89</v>
      </c>
      <c r="F31" s="64">
        <v>765</v>
      </c>
      <c r="G31" s="64">
        <v>10</v>
      </c>
    </row>
    <row r="32" spans="2:7" s="59" customFormat="1" ht="17.25" x14ac:dyDescent="0.3">
      <c r="B32" s="64">
        <v>20</v>
      </c>
      <c r="C32" s="65" t="s">
        <v>729</v>
      </c>
      <c r="D32" s="64">
        <v>796</v>
      </c>
      <c r="E32" s="64">
        <v>116</v>
      </c>
      <c r="F32" s="64">
        <v>668</v>
      </c>
      <c r="G32" s="64">
        <v>12</v>
      </c>
    </row>
    <row r="33" spans="2:7" s="59" customFormat="1" ht="17.25" x14ac:dyDescent="0.3">
      <c r="B33" s="64">
        <v>21</v>
      </c>
      <c r="C33" s="65" t="s">
        <v>730</v>
      </c>
      <c r="D33" s="64">
        <v>977</v>
      </c>
      <c r="E33" s="64">
        <v>142</v>
      </c>
      <c r="F33" s="64">
        <v>823</v>
      </c>
      <c r="G33" s="64">
        <v>12</v>
      </c>
    </row>
    <row r="34" spans="2:7" s="59" customFormat="1" ht="17.25" x14ac:dyDescent="0.3">
      <c r="B34" s="64">
        <v>22</v>
      </c>
      <c r="C34" s="65" t="s">
        <v>731</v>
      </c>
      <c r="D34" s="64">
        <v>489</v>
      </c>
      <c r="E34" s="64">
        <v>187</v>
      </c>
      <c r="F34" s="64">
        <v>250</v>
      </c>
      <c r="G34" s="64">
        <v>52</v>
      </c>
    </row>
    <row r="35" spans="2:7" s="59" customFormat="1" ht="17.25" x14ac:dyDescent="0.3">
      <c r="B35" s="64">
        <v>23</v>
      </c>
      <c r="C35" s="65" t="s">
        <v>732</v>
      </c>
      <c r="D35" s="64">
        <v>531</v>
      </c>
      <c r="E35" s="64">
        <v>51</v>
      </c>
      <c r="F35" s="64">
        <v>443</v>
      </c>
      <c r="G35" s="64">
        <v>37</v>
      </c>
    </row>
    <row r="36" spans="2:7" s="59" customFormat="1" ht="17.25" x14ac:dyDescent="0.3">
      <c r="B36" s="64">
        <v>24</v>
      </c>
      <c r="C36" s="65" t="s">
        <v>733</v>
      </c>
      <c r="D36" s="64">
        <v>502</v>
      </c>
      <c r="E36" s="64">
        <v>71</v>
      </c>
      <c r="F36" s="64">
        <v>429</v>
      </c>
      <c r="G36" s="64">
        <v>2</v>
      </c>
    </row>
    <row r="37" spans="2:7" s="59" customFormat="1" ht="17.25" x14ac:dyDescent="0.3">
      <c r="B37" s="64">
        <v>25</v>
      </c>
      <c r="C37" s="65" t="s">
        <v>734</v>
      </c>
      <c r="D37" s="64">
        <v>317</v>
      </c>
      <c r="E37" s="64">
        <v>105</v>
      </c>
      <c r="F37" s="64">
        <v>105</v>
      </c>
      <c r="G37" s="64">
        <v>107</v>
      </c>
    </row>
    <row r="38" spans="2:7" s="59" customFormat="1" ht="17.25" x14ac:dyDescent="0.3">
      <c r="B38" s="64">
        <v>26</v>
      </c>
      <c r="C38" s="65" t="s">
        <v>735</v>
      </c>
      <c r="D38" s="64">
        <v>502</v>
      </c>
      <c r="E38" s="64">
        <v>65</v>
      </c>
      <c r="F38" s="64">
        <v>433</v>
      </c>
      <c r="G38" s="64">
        <v>4</v>
      </c>
    </row>
    <row r="39" spans="2:7" s="59" customFormat="1" ht="17.25" x14ac:dyDescent="0.3">
      <c r="B39" s="64">
        <v>27</v>
      </c>
      <c r="C39" s="65" t="s">
        <v>736</v>
      </c>
      <c r="D39" s="64">
        <v>355</v>
      </c>
      <c r="E39" s="64">
        <v>49</v>
      </c>
      <c r="F39" s="64">
        <v>302</v>
      </c>
      <c r="G39" s="64">
        <v>4</v>
      </c>
    </row>
    <row r="40" spans="2:7" s="59" customFormat="1" ht="17.25" x14ac:dyDescent="0.3">
      <c r="B40" s="64">
        <v>28</v>
      </c>
      <c r="C40" s="65" t="s">
        <v>737</v>
      </c>
      <c r="D40" s="64">
        <v>0</v>
      </c>
      <c r="E40" s="64">
        <v>0</v>
      </c>
      <c r="F40" s="64">
        <v>0</v>
      </c>
      <c r="G40" s="64">
        <v>0</v>
      </c>
    </row>
    <row r="41" spans="2:7" s="59" customFormat="1" ht="17.25" x14ac:dyDescent="0.3">
      <c r="B41" s="64">
        <v>29</v>
      </c>
      <c r="C41" s="65" t="s">
        <v>738</v>
      </c>
      <c r="D41" s="64">
        <v>0</v>
      </c>
      <c r="E41" s="64">
        <v>0</v>
      </c>
      <c r="F41" s="64">
        <v>0</v>
      </c>
      <c r="G41" s="64">
        <v>0</v>
      </c>
    </row>
    <row r="42" spans="2:7" s="59" customFormat="1" ht="17.25" x14ac:dyDescent="0.3">
      <c r="B42" s="64">
        <v>30</v>
      </c>
      <c r="C42" s="65" t="s">
        <v>739</v>
      </c>
      <c r="D42" s="64">
        <v>0</v>
      </c>
      <c r="E42" s="64">
        <v>0</v>
      </c>
      <c r="F42" s="64">
        <v>0</v>
      </c>
      <c r="G42" s="64">
        <v>0</v>
      </c>
    </row>
    <row r="43" spans="2:7" s="59" customFormat="1" ht="17.25" x14ac:dyDescent="0.3">
      <c r="B43" s="64">
        <v>31</v>
      </c>
      <c r="C43" s="65" t="s">
        <v>740</v>
      </c>
      <c r="D43" s="64">
        <v>11</v>
      </c>
      <c r="E43" s="64">
        <v>0</v>
      </c>
      <c r="F43" s="64">
        <v>10</v>
      </c>
      <c r="G43" s="64">
        <v>1</v>
      </c>
    </row>
    <row r="44" spans="2:7" s="59" customFormat="1" ht="17.25" x14ac:dyDescent="0.3">
      <c r="B44" s="64">
        <v>32</v>
      </c>
      <c r="C44" s="65" t="s">
        <v>741</v>
      </c>
      <c r="D44" s="64">
        <v>20</v>
      </c>
      <c r="E44" s="64">
        <v>3</v>
      </c>
      <c r="F44" s="64">
        <v>14</v>
      </c>
      <c r="G44" s="64">
        <v>3</v>
      </c>
    </row>
    <row r="45" spans="2:7" s="59" customFormat="1" ht="17.25" x14ac:dyDescent="0.3">
      <c r="B45" s="64">
        <v>33</v>
      </c>
      <c r="C45" s="65" t="s">
        <v>742</v>
      </c>
      <c r="D45" s="64">
        <v>31</v>
      </c>
      <c r="E45" s="64">
        <v>6</v>
      </c>
      <c r="F45" s="64">
        <v>23</v>
      </c>
      <c r="G45" s="64">
        <v>2</v>
      </c>
    </row>
    <row r="46" spans="2:7" s="59" customFormat="1" ht="17.25" x14ac:dyDescent="0.3">
      <c r="B46" s="64">
        <v>34</v>
      </c>
      <c r="C46" s="65" t="s">
        <v>743</v>
      </c>
      <c r="D46" s="64">
        <v>113</v>
      </c>
      <c r="E46" s="64">
        <v>8</v>
      </c>
      <c r="F46" s="64">
        <v>99</v>
      </c>
      <c r="G46" s="64">
        <v>6</v>
      </c>
    </row>
    <row r="47" spans="2:7" s="59" customFormat="1" ht="17.25" x14ac:dyDescent="0.3">
      <c r="B47" s="64">
        <v>35</v>
      </c>
      <c r="C47" s="65" t="s">
        <v>744</v>
      </c>
      <c r="D47" s="64">
        <v>42</v>
      </c>
      <c r="E47" s="64">
        <v>3</v>
      </c>
      <c r="F47" s="64">
        <v>37</v>
      </c>
      <c r="G47" s="64">
        <v>2</v>
      </c>
    </row>
    <row r="48" spans="2:7" s="59" customFormat="1" ht="17.25" x14ac:dyDescent="0.3">
      <c r="B48" s="64">
        <v>36</v>
      </c>
      <c r="C48" s="65" t="s">
        <v>745</v>
      </c>
      <c r="D48" s="64">
        <v>14</v>
      </c>
      <c r="E48" s="64">
        <v>0</v>
      </c>
      <c r="F48" s="64">
        <v>13</v>
      </c>
      <c r="G48" s="64">
        <v>1</v>
      </c>
    </row>
    <row r="49" spans="2:7" s="59" customFormat="1" ht="17.25" x14ac:dyDescent="0.3">
      <c r="B49" s="64">
        <v>37</v>
      </c>
      <c r="C49" s="65" t="s">
        <v>746</v>
      </c>
      <c r="D49" s="64">
        <v>4</v>
      </c>
      <c r="E49" s="64">
        <v>0</v>
      </c>
      <c r="F49" s="64">
        <v>4</v>
      </c>
      <c r="G49" s="64">
        <v>0</v>
      </c>
    </row>
    <row r="50" spans="2:7" s="59" customFormat="1" ht="17.25" x14ac:dyDescent="0.3">
      <c r="B50" s="64">
        <v>38</v>
      </c>
      <c r="C50" s="65" t="s">
        <v>747</v>
      </c>
      <c r="D50" s="64">
        <v>230</v>
      </c>
      <c r="E50" s="64">
        <v>100</v>
      </c>
      <c r="F50" s="64">
        <v>100</v>
      </c>
      <c r="G50" s="64">
        <v>30</v>
      </c>
    </row>
    <row r="51" spans="2:7" s="59" customFormat="1" ht="17.25" x14ac:dyDescent="0.3">
      <c r="B51" s="64">
        <v>39</v>
      </c>
      <c r="C51" s="65" t="s">
        <v>748</v>
      </c>
      <c r="D51" s="64">
        <v>16</v>
      </c>
      <c r="E51" s="64">
        <v>3</v>
      </c>
      <c r="F51" s="64">
        <v>10</v>
      </c>
      <c r="G51" s="64">
        <v>3</v>
      </c>
    </row>
    <row r="52" spans="2:7" s="59" customFormat="1" ht="17.25" x14ac:dyDescent="0.3">
      <c r="B52" s="64">
        <v>40</v>
      </c>
      <c r="C52" s="65" t="s">
        <v>749</v>
      </c>
      <c r="D52" s="64">
        <v>24</v>
      </c>
      <c r="E52" s="64">
        <v>13</v>
      </c>
      <c r="F52" s="64">
        <v>11</v>
      </c>
      <c r="G52" s="64">
        <v>0</v>
      </c>
    </row>
    <row r="53" spans="2:7" s="59" customFormat="1" ht="17.25" x14ac:dyDescent="0.3">
      <c r="B53" s="64">
        <v>41</v>
      </c>
      <c r="C53" s="65" t="s">
        <v>750</v>
      </c>
      <c r="D53" s="64">
        <v>288</v>
      </c>
      <c r="E53" s="64">
        <v>61</v>
      </c>
      <c r="F53" s="64">
        <v>227</v>
      </c>
      <c r="G53" s="64">
        <v>0</v>
      </c>
    </row>
    <row r="54" spans="2:7" s="59" customFormat="1" ht="17.25" x14ac:dyDescent="0.3">
      <c r="B54" s="64">
        <v>42</v>
      </c>
      <c r="C54" s="65" t="s">
        <v>751</v>
      </c>
      <c r="D54" s="64">
        <v>151</v>
      </c>
      <c r="E54" s="64">
        <v>46</v>
      </c>
      <c r="F54" s="64">
        <v>105</v>
      </c>
      <c r="G54" s="64">
        <v>0</v>
      </c>
    </row>
    <row r="55" spans="2:7" s="59" customFormat="1" ht="17.25" x14ac:dyDescent="0.3">
      <c r="B55" s="64">
        <v>43</v>
      </c>
      <c r="C55" s="65" t="s">
        <v>752</v>
      </c>
      <c r="D55" s="64">
        <v>51</v>
      </c>
      <c r="E55" s="64">
        <v>1</v>
      </c>
      <c r="F55" s="64">
        <v>45</v>
      </c>
      <c r="G55" s="64">
        <v>5</v>
      </c>
    </row>
    <row r="56" spans="2:7" s="59" customFormat="1" ht="17.25" x14ac:dyDescent="0.3">
      <c r="B56" s="64">
        <v>44</v>
      </c>
      <c r="C56" s="65" t="s">
        <v>753</v>
      </c>
      <c r="D56" s="64">
        <v>24</v>
      </c>
      <c r="E56" s="64">
        <v>9</v>
      </c>
      <c r="F56" s="64">
        <v>15</v>
      </c>
      <c r="G56" s="64">
        <v>0</v>
      </c>
    </row>
    <row r="57" spans="2:7" s="59" customFormat="1" ht="17.25" x14ac:dyDescent="0.3">
      <c r="B57" s="64">
        <v>45</v>
      </c>
      <c r="C57" s="65" t="s">
        <v>754</v>
      </c>
      <c r="D57" s="64">
        <v>22</v>
      </c>
      <c r="E57" s="64">
        <v>1</v>
      </c>
      <c r="F57" s="64">
        <v>19</v>
      </c>
      <c r="G57" s="64">
        <v>2</v>
      </c>
    </row>
    <row r="58" spans="2:7" s="59" customFormat="1" ht="17.25" x14ac:dyDescent="0.3">
      <c r="B58" s="64">
        <v>46</v>
      </c>
      <c r="C58" s="65" t="s">
        <v>755</v>
      </c>
      <c r="D58" s="64">
        <v>119</v>
      </c>
      <c r="E58" s="64">
        <v>34</v>
      </c>
      <c r="F58" s="64">
        <v>85</v>
      </c>
      <c r="G58" s="64">
        <v>0</v>
      </c>
    </row>
    <row r="59" spans="2:7" s="59" customFormat="1" ht="17.25" x14ac:dyDescent="0.3">
      <c r="B59" s="64">
        <v>47</v>
      </c>
      <c r="C59" s="65" t="s">
        <v>756</v>
      </c>
      <c r="D59" s="64">
        <v>194</v>
      </c>
      <c r="E59" s="64">
        <v>16</v>
      </c>
      <c r="F59" s="64">
        <v>162</v>
      </c>
      <c r="G59" s="64">
        <v>16</v>
      </c>
    </row>
    <row r="60" spans="2:7" s="59" customFormat="1" ht="17.25" x14ac:dyDescent="0.3">
      <c r="B60" s="64">
        <v>48</v>
      </c>
      <c r="C60" s="65" t="s">
        <v>757</v>
      </c>
      <c r="D60" s="64">
        <v>45</v>
      </c>
      <c r="E60" s="64">
        <v>9</v>
      </c>
      <c r="F60" s="64">
        <v>27</v>
      </c>
      <c r="G60" s="64">
        <v>9</v>
      </c>
    </row>
    <row r="61" spans="2:7" s="59" customFormat="1" ht="17.25" x14ac:dyDescent="0.3">
      <c r="B61" s="64">
        <v>49</v>
      </c>
      <c r="C61" s="65" t="s">
        <v>758</v>
      </c>
      <c r="D61" s="64">
        <v>75</v>
      </c>
      <c r="E61" s="64">
        <v>12</v>
      </c>
      <c r="F61" s="64">
        <v>63</v>
      </c>
      <c r="G61" s="64">
        <v>0</v>
      </c>
    </row>
    <row r="62" spans="2:7" s="59" customFormat="1" ht="17.25" x14ac:dyDescent="0.3">
      <c r="B62" s="64">
        <v>50</v>
      </c>
      <c r="C62" s="65" t="s">
        <v>824</v>
      </c>
      <c r="D62" s="64">
        <v>46</v>
      </c>
      <c r="E62" s="64">
        <v>0</v>
      </c>
      <c r="F62" s="64">
        <v>43</v>
      </c>
      <c r="G62" s="64">
        <v>3</v>
      </c>
    </row>
    <row r="63" spans="2:7" s="59" customFormat="1" ht="17.25" x14ac:dyDescent="0.3">
      <c r="B63" s="64">
        <v>51</v>
      </c>
      <c r="C63" s="65" t="s">
        <v>825</v>
      </c>
      <c r="D63" s="64">
        <v>57</v>
      </c>
      <c r="E63" s="64">
        <v>9</v>
      </c>
      <c r="F63" s="64">
        <v>47</v>
      </c>
      <c r="G63" s="64">
        <v>1</v>
      </c>
    </row>
    <row r="64" spans="2:7" s="59" customFormat="1" ht="17.25" x14ac:dyDescent="0.3">
      <c r="B64" s="64">
        <v>52</v>
      </c>
      <c r="C64" s="65" t="s">
        <v>759</v>
      </c>
      <c r="D64" s="64">
        <v>265</v>
      </c>
      <c r="E64" s="64">
        <v>20</v>
      </c>
      <c r="F64" s="64">
        <v>231</v>
      </c>
      <c r="G64" s="64">
        <v>14</v>
      </c>
    </row>
    <row r="65" spans="2:7" s="59" customFormat="1" ht="17.25" x14ac:dyDescent="0.3">
      <c r="B65" s="64">
        <v>53</v>
      </c>
      <c r="C65" s="65" t="s">
        <v>760</v>
      </c>
      <c r="D65" s="64">
        <v>105</v>
      </c>
      <c r="E65" s="64">
        <v>0</v>
      </c>
      <c r="F65" s="64">
        <v>105</v>
      </c>
      <c r="G65" s="64">
        <v>0</v>
      </c>
    </row>
    <row r="66" spans="2:7" s="59" customFormat="1" ht="17.25" x14ac:dyDescent="0.3">
      <c r="B66" s="64">
        <v>54</v>
      </c>
      <c r="C66" s="65" t="s">
        <v>761</v>
      </c>
      <c r="D66" s="64">
        <v>129</v>
      </c>
      <c r="E66" s="64">
        <v>23</v>
      </c>
      <c r="F66" s="64">
        <v>73</v>
      </c>
      <c r="G66" s="64">
        <v>33</v>
      </c>
    </row>
    <row r="67" spans="2:7" s="59" customFormat="1" ht="17.25" x14ac:dyDescent="0.3">
      <c r="B67" s="64">
        <v>55</v>
      </c>
      <c r="C67" s="65" t="s">
        <v>762</v>
      </c>
      <c r="D67" s="64">
        <v>98</v>
      </c>
      <c r="E67" s="64">
        <v>34</v>
      </c>
      <c r="F67" s="64">
        <v>64</v>
      </c>
      <c r="G67" s="64">
        <v>0</v>
      </c>
    </row>
    <row r="68" spans="2:7" s="59" customFormat="1" ht="17.25" x14ac:dyDescent="0.3">
      <c r="B68" s="64">
        <v>56</v>
      </c>
      <c r="C68" s="65" t="s">
        <v>763</v>
      </c>
      <c r="D68" s="64">
        <v>23</v>
      </c>
      <c r="E68" s="64">
        <v>3</v>
      </c>
      <c r="F68" s="64">
        <v>19</v>
      </c>
      <c r="G68" s="64">
        <v>1</v>
      </c>
    </row>
    <row r="69" spans="2:7" s="59" customFormat="1" ht="17.25" x14ac:dyDescent="0.3">
      <c r="B69" s="64">
        <v>57</v>
      </c>
      <c r="C69" s="65" t="s">
        <v>764</v>
      </c>
      <c r="D69" s="64">
        <v>22</v>
      </c>
      <c r="E69" s="64">
        <v>0</v>
      </c>
      <c r="F69" s="64">
        <v>16</v>
      </c>
      <c r="G69" s="64">
        <v>6</v>
      </c>
    </row>
    <row r="70" spans="2:7" s="59" customFormat="1" ht="17.25" x14ac:dyDescent="0.3">
      <c r="B70" s="64">
        <v>58</v>
      </c>
      <c r="C70" s="65" t="s">
        <v>765</v>
      </c>
      <c r="D70" s="64">
        <v>353</v>
      </c>
      <c r="E70" s="64">
        <v>62</v>
      </c>
      <c r="F70" s="64">
        <v>291</v>
      </c>
      <c r="G70" s="64">
        <v>0</v>
      </c>
    </row>
    <row r="71" spans="2:7" s="59" customFormat="1" ht="17.25" x14ac:dyDescent="0.3">
      <c r="B71" s="64">
        <v>59</v>
      </c>
      <c r="C71" s="65" t="s">
        <v>766</v>
      </c>
      <c r="D71" s="64">
        <v>64</v>
      </c>
      <c r="E71" s="64">
        <v>12</v>
      </c>
      <c r="F71" s="64">
        <v>52</v>
      </c>
      <c r="G71" s="64">
        <v>0</v>
      </c>
    </row>
    <row r="72" spans="2:7" s="59" customFormat="1" ht="17.25" x14ac:dyDescent="0.3">
      <c r="B72" s="64">
        <v>60</v>
      </c>
      <c r="C72" s="65" t="s">
        <v>767</v>
      </c>
      <c r="D72" s="64">
        <v>2</v>
      </c>
      <c r="E72" s="64">
        <v>0</v>
      </c>
      <c r="F72" s="64">
        <v>2</v>
      </c>
      <c r="G72" s="64">
        <v>0</v>
      </c>
    </row>
    <row r="73" spans="2:7" s="59" customFormat="1" ht="17.25" x14ac:dyDescent="0.3">
      <c r="B73" s="64">
        <v>61</v>
      </c>
      <c r="C73" s="65" t="s">
        <v>768</v>
      </c>
      <c r="D73" s="64">
        <v>124</v>
      </c>
      <c r="E73" s="64">
        <v>19</v>
      </c>
      <c r="F73" s="64">
        <v>104</v>
      </c>
      <c r="G73" s="64">
        <v>1</v>
      </c>
    </row>
    <row r="74" spans="2:7" s="59" customFormat="1" ht="17.25" x14ac:dyDescent="0.3">
      <c r="B74" s="64">
        <v>62</v>
      </c>
      <c r="C74" s="65" t="s">
        <v>769</v>
      </c>
      <c r="D74" s="64">
        <v>48</v>
      </c>
      <c r="E74" s="64">
        <v>7</v>
      </c>
      <c r="F74" s="64">
        <v>41</v>
      </c>
      <c r="G74" s="64">
        <v>0</v>
      </c>
    </row>
    <row r="75" spans="2:7" s="59" customFormat="1" ht="17.25" x14ac:dyDescent="0.3">
      <c r="B75" s="64">
        <v>63</v>
      </c>
      <c r="C75" s="65" t="s">
        <v>770</v>
      </c>
      <c r="D75" s="64">
        <v>254</v>
      </c>
      <c r="E75" s="64">
        <v>60</v>
      </c>
      <c r="F75" s="64">
        <v>194</v>
      </c>
      <c r="G75" s="64">
        <v>0</v>
      </c>
    </row>
    <row r="76" spans="2:7" s="59" customFormat="1" ht="17.25" x14ac:dyDescent="0.3">
      <c r="B76" s="64">
        <v>64</v>
      </c>
      <c r="C76" s="65" t="s">
        <v>771</v>
      </c>
      <c r="D76" s="64">
        <v>217</v>
      </c>
      <c r="E76" s="64">
        <v>52</v>
      </c>
      <c r="F76" s="64">
        <v>165</v>
      </c>
      <c r="G76" s="64">
        <v>0</v>
      </c>
    </row>
    <row r="77" spans="2:7" s="59" customFormat="1" ht="17.25" x14ac:dyDescent="0.3">
      <c r="B77" s="64">
        <v>65</v>
      </c>
      <c r="C77" s="65" t="s">
        <v>772</v>
      </c>
      <c r="D77" s="64">
        <v>147</v>
      </c>
      <c r="E77" s="64">
        <v>27</v>
      </c>
      <c r="F77" s="64">
        <v>117</v>
      </c>
      <c r="G77" s="64">
        <v>3</v>
      </c>
    </row>
    <row r="78" spans="2:7" s="59" customFormat="1" ht="17.25" x14ac:dyDescent="0.3">
      <c r="B78" s="64">
        <v>66</v>
      </c>
      <c r="C78" s="65" t="s">
        <v>773</v>
      </c>
      <c r="D78" s="64">
        <v>78</v>
      </c>
      <c r="E78" s="64">
        <v>18</v>
      </c>
      <c r="F78" s="64">
        <v>58</v>
      </c>
      <c r="G78" s="64">
        <v>2</v>
      </c>
    </row>
    <row r="79" spans="2:7" s="59" customFormat="1" ht="17.25" x14ac:dyDescent="0.3">
      <c r="B79" s="64">
        <v>67</v>
      </c>
      <c r="C79" s="65" t="s">
        <v>774</v>
      </c>
      <c r="D79" s="64">
        <v>178</v>
      </c>
      <c r="E79" s="64">
        <v>26</v>
      </c>
      <c r="F79" s="64">
        <v>149</v>
      </c>
      <c r="G79" s="64">
        <v>3</v>
      </c>
    </row>
    <row r="80" spans="2:7" s="59" customFormat="1" ht="17.25" x14ac:dyDescent="0.3">
      <c r="B80" s="64">
        <v>68</v>
      </c>
      <c r="C80" s="65" t="s">
        <v>775</v>
      </c>
      <c r="D80" s="64">
        <v>297</v>
      </c>
      <c r="E80" s="64">
        <v>39</v>
      </c>
      <c r="F80" s="64">
        <v>256</v>
      </c>
      <c r="G80" s="64">
        <v>2</v>
      </c>
    </row>
    <row r="81" spans="2:7" s="59" customFormat="1" ht="17.25" x14ac:dyDescent="0.3">
      <c r="B81" s="64">
        <v>69</v>
      </c>
      <c r="C81" s="65" t="s">
        <v>776</v>
      </c>
      <c r="D81" s="64">
        <v>22</v>
      </c>
      <c r="E81" s="64">
        <v>0</v>
      </c>
      <c r="F81" s="64">
        <v>16</v>
      </c>
      <c r="G81" s="64">
        <v>6</v>
      </c>
    </row>
    <row r="82" spans="2:7" s="59" customFormat="1" ht="17.25" x14ac:dyDescent="0.3">
      <c r="B82" s="64">
        <v>70</v>
      </c>
      <c r="C82" s="65" t="s">
        <v>777</v>
      </c>
      <c r="D82" s="64">
        <v>181</v>
      </c>
      <c r="E82" s="64">
        <v>51</v>
      </c>
      <c r="F82" s="64">
        <v>130</v>
      </c>
      <c r="G82" s="64">
        <v>0</v>
      </c>
    </row>
    <row r="83" spans="2:7" s="59" customFormat="1" ht="17.25" x14ac:dyDescent="0.3">
      <c r="B83" s="64">
        <v>71</v>
      </c>
      <c r="C83" s="65" t="s">
        <v>778</v>
      </c>
      <c r="D83" s="64">
        <v>167</v>
      </c>
      <c r="E83" s="64">
        <v>34</v>
      </c>
      <c r="F83" s="64">
        <v>131</v>
      </c>
      <c r="G83" s="64">
        <v>2</v>
      </c>
    </row>
    <row r="84" spans="2:7" s="59" customFormat="1" ht="17.25" x14ac:dyDescent="0.3">
      <c r="B84" s="64">
        <v>72</v>
      </c>
      <c r="C84" s="65" t="s">
        <v>779</v>
      </c>
      <c r="D84" s="64">
        <v>53</v>
      </c>
      <c r="E84" s="64">
        <v>3</v>
      </c>
      <c r="F84" s="64">
        <v>47</v>
      </c>
      <c r="G84" s="64">
        <v>3</v>
      </c>
    </row>
    <row r="85" spans="2:7" s="59" customFormat="1" ht="17.25" x14ac:dyDescent="0.3">
      <c r="B85" s="64">
        <v>73</v>
      </c>
      <c r="C85" s="65" t="s">
        <v>780</v>
      </c>
      <c r="D85" s="64">
        <v>255</v>
      </c>
      <c r="E85" s="64">
        <v>54</v>
      </c>
      <c r="F85" s="64">
        <v>200</v>
      </c>
      <c r="G85" s="64">
        <v>1</v>
      </c>
    </row>
    <row r="86" spans="2:7" s="59" customFormat="1" ht="17.25" x14ac:dyDescent="0.3">
      <c r="B86" s="64">
        <v>74</v>
      </c>
      <c r="C86" s="65" t="s">
        <v>781</v>
      </c>
      <c r="D86" s="64">
        <v>389</v>
      </c>
      <c r="E86" s="64">
        <v>83</v>
      </c>
      <c r="F86" s="64">
        <v>305</v>
      </c>
      <c r="G86" s="64">
        <v>1</v>
      </c>
    </row>
    <row r="87" spans="2:7" s="59" customFormat="1" ht="17.25" x14ac:dyDescent="0.3">
      <c r="B87" s="64">
        <v>75</v>
      </c>
      <c r="C87" s="65" t="s">
        <v>782</v>
      </c>
      <c r="D87" s="64">
        <v>21</v>
      </c>
      <c r="E87" s="64">
        <v>1</v>
      </c>
      <c r="F87" s="64">
        <v>17</v>
      </c>
      <c r="G87" s="64">
        <v>3</v>
      </c>
    </row>
    <row r="88" spans="2:7" s="59" customFormat="1" ht="17.25" x14ac:dyDescent="0.3">
      <c r="B88" s="64">
        <v>76</v>
      </c>
      <c r="C88" s="65" t="s">
        <v>783</v>
      </c>
      <c r="D88" s="64">
        <v>12</v>
      </c>
      <c r="E88" s="64">
        <v>0</v>
      </c>
      <c r="F88" s="64">
        <v>12</v>
      </c>
      <c r="G88" s="64">
        <v>0</v>
      </c>
    </row>
    <row r="89" spans="2:7" s="59" customFormat="1" ht="17.25" x14ac:dyDescent="0.3">
      <c r="B89" s="64">
        <v>77</v>
      </c>
      <c r="C89" s="65" t="s">
        <v>784</v>
      </c>
      <c r="D89" s="64">
        <v>129</v>
      </c>
      <c r="E89" s="64">
        <v>34</v>
      </c>
      <c r="F89" s="64">
        <v>94</v>
      </c>
      <c r="G89" s="64">
        <v>1</v>
      </c>
    </row>
    <row r="90" spans="2:7" s="59" customFormat="1" ht="17.25" x14ac:dyDescent="0.3">
      <c r="B90" s="64">
        <v>78</v>
      </c>
      <c r="C90" s="65" t="s">
        <v>785</v>
      </c>
      <c r="D90" s="64">
        <v>65</v>
      </c>
      <c r="E90" s="64">
        <v>18</v>
      </c>
      <c r="F90" s="64">
        <v>43</v>
      </c>
      <c r="G90" s="64">
        <v>4</v>
      </c>
    </row>
    <row r="91" spans="2:7" s="59" customFormat="1" ht="17.25" x14ac:dyDescent="0.3">
      <c r="B91" s="64">
        <v>79</v>
      </c>
      <c r="C91" s="65" t="s">
        <v>786</v>
      </c>
      <c r="D91" s="64">
        <v>255</v>
      </c>
      <c r="E91" s="64">
        <v>32</v>
      </c>
      <c r="F91" s="64">
        <v>220</v>
      </c>
      <c r="G91" s="64">
        <v>3</v>
      </c>
    </row>
    <row r="92" spans="2:7" s="59" customFormat="1" ht="17.25" x14ac:dyDescent="0.3">
      <c r="B92" s="64">
        <v>80</v>
      </c>
      <c r="C92" s="65" t="s">
        <v>787</v>
      </c>
      <c r="D92" s="64">
        <v>50</v>
      </c>
      <c r="E92" s="64">
        <v>8</v>
      </c>
      <c r="F92" s="64">
        <v>40</v>
      </c>
      <c r="G92" s="64">
        <v>2</v>
      </c>
    </row>
    <row r="93" spans="2:7" s="59" customFormat="1" ht="17.25" x14ac:dyDescent="0.3">
      <c r="B93" s="64">
        <v>81</v>
      </c>
      <c r="C93" s="65" t="s">
        <v>788</v>
      </c>
      <c r="D93" s="64">
        <v>0</v>
      </c>
      <c r="E93" s="64">
        <v>0</v>
      </c>
      <c r="F93" s="64">
        <v>0</v>
      </c>
      <c r="G93" s="64">
        <v>0</v>
      </c>
    </row>
    <row r="94" spans="2:7" s="59" customFormat="1" ht="17.25" x14ac:dyDescent="0.3">
      <c r="B94" s="64">
        <v>82</v>
      </c>
      <c r="C94" s="65" t="s">
        <v>789</v>
      </c>
      <c r="D94" s="64">
        <v>478</v>
      </c>
      <c r="E94" s="64">
        <v>93</v>
      </c>
      <c r="F94" s="64">
        <v>382</v>
      </c>
      <c r="G94" s="64">
        <v>3</v>
      </c>
    </row>
    <row r="95" spans="2:7" s="59" customFormat="1" ht="17.25" x14ac:dyDescent="0.3">
      <c r="B95" s="64">
        <v>83</v>
      </c>
      <c r="C95" s="65" t="s">
        <v>790</v>
      </c>
      <c r="D95" s="64">
        <v>163</v>
      </c>
      <c r="E95" s="64">
        <v>5</v>
      </c>
      <c r="F95" s="64">
        <v>142</v>
      </c>
      <c r="G95" s="64">
        <v>16</v>
      </c>
    </row>
    <row r="96" spans="2:7" s="59" customFormat="1" ht="17.25" x14ac:dyDescent="0.3">
      <c r="B96" s="64">
        <v>84</v>
      </c>
      <c r="C96" s="65" t="s">
        <v>791</v>
      </c>
      <c r="D96" s="64">
        <v>140</v>
      </c>
      <c r="E96" s="64">
        <v>17</v>
      </c>
      <c r="F96" s="64">
        <v>121</v>
      </c>
      <c r="G96" s="64">
        <v>2</v>
      </c>
    </row>
    <row r="97" spans="2:7" s="59" customFormat="1" ht="17.25" x14ac:dyDescent="0.3">
      <c r="B97" s="64">
        <v>85</v>
      </c>
      <c r="C97" s="65" t="s">
        <v>792</v>
      </c>
      <c r="D97" s="64">
        <v>194</v>
      </c>
      <c r="E97" s="64">
        <v>35</v>
      </c>
      <c r="F97" s="64">
        <v>149</v>
      </c>
      <c r="G97" s="64">
        <v>10</v>
      </c>
    </row>
    <row r="98" spans="2:7" s="59" customFormat="1" ht="17.25" x14ac:dyDescent="0.3">
      <c r="B98" s="64">
        <v>86</v>
      </c>
      <c r="C98" s="65" t="s">
        <v>793</v>
      </c>
      <c r="D98" s="64">
        <v>29</v>
      </c>
      <c r="E98" s="64">
        <v>3</v>
      </c>
      <c r="F98" s="64">
        <v>23</v>
      </c>
      <c r="G98" s="64">
        <v>3</v>
      </c>
    </row>
    <row r="99" spans="2:7" s="59" customFormat="1" ht="17.25" x14ac:dyDescent="0.3">
      <c r="B99" s="64">
        <v>87</v>
      </c>
      <c r="C99" s="65" t="s">
        <v>794</v>
      </c>
      <c r="D99" s="64">
        <v>69</v>
      </c>
      <c r="E99" s="64">
        <v>16</v>
      </c>
      <c r="F99" s="64">
        <v>53</v>
      </c>
      <c r="G99" s="64">
        <v>0</v>
      </c>
    </row>
    <row r="100" spans="2:7" s="59" customFormat="1" ht="17.25" x14ac:dyDescent="0.3">
      <c r="B100" s="64">
        <v>88</v>
      </c>
      <c r="C100" s="65" t="s">
        <v>795</v>
      </c>
      <c r="D100" s="64">
        <v>137</v>
      </c>
      <c r="E100" s="64">
        <v>29</v>
      </c>
      <c r="F100" s="64">
        <v>100</v>
      </c>
      <c r="G100" s="64">
        <v>8</v>
      </c>
    </row>
    <row r="101" spans="2:7" s="59" customFormat="1" ht="17.25" x14ac:dyDescent="0.3">
      <c r="B101" s="64">
        <v>89</v>
      </c>
      <c r="C101" s="65" t="s">
        <v>796</v>
      </c>
      <c r="D101" s="64">
        <v>42</v>
      </c>
      <c r="E101" s="64">
        <v>0</v>
      </c>
      <c r="F101" s="64">
        <v>38</v>
      </c>
      <c r="G101" s="64">
        <v>4</v>
      </c>
    </row>
    <row r="102" spans="2:7" s="59" customFormat="1" ht="17.25" x14ac:dyDescent="0.3">
      <c r="B102" s="64">
        <v>90</v>
      </c>
      <c r="C102" s="65" t="s">
        <v>797</v>
      </c>
      <c r="D102" s="64">
        <v>18</v>
      </c>
      <c r="E102" s="64">
        <v>2</v>
      </c>
      <c r="F102" s="64">
        <v>14</v>
      </c>
      <c r="G102" s="64">
        <v>2</v>
      </c>
    </row>
    <row r="103" spans="2:7" s="59" customFormat="1" ht="17.25" x14ac:dyDescent="0.3">
      <c r="B103" s="64">
        <v>91</v>
      </c>
      <c r="C103" s="65" t="s">
        <v>798</v>
      </c>
      <c r="D103" s="64">
        <v>54</v>
      </c>
      <c r="E103" s="64">
        <v>19</v>
      </c>
      <c r="F103" s="64">
        <v>18</v>
      </c>
      <c r="G103" s="64">
        <v>17</v>
      </c>
    </row>
    <row r="104" spans="2:7" s="59" customFormat="1" ht="17.25" x14ac:dyDescent="0.3">
      <c r="B104" s="64">
        <v>92</v>
      </c>
      <c r="C104" s="65" t="s">
        <v>799</v>
      </c>
      <c r="D104" s="64">
        <v>84</v>
      </c>
      <c r="E104" s="64">
        <v>4</v>
      </c>
      <c r="F104" s="64">
        <v>77</v>
      </c>
      <c r="G104" s="64">
        <v>3</v>
      </c>
    </row>
    <row r="105" spans="2:7" s="59" customFormat="1" ht="17.25" x14ac:dyDescent="0.3">
      <c r="B105" s="64">
        <v>93</v>
      </c>
      <c r="C105" s="65" t="s">
        <v>800</v>
      </c>
      <c r="D105" s="64">
        <v>23</v>
      </c>
      <c r="E105" s="64">
        <v>2</v>
      </c>
      <c r="F105" s="64">
        <v>15</v>
      </c>
      <c r="G105" s="64">
        <v>6</v>
      </c>
    </row>
    <row r="106" spans="2:7" s="59" customFormat="1" ht="17.25" x14ac:dyDescent="0.3">
      <c r="B106" s="64">
        <v>94</v>
      </c>
      <c r="C106" s="65" t="s">
        <v>801</v>
      </c>
      <c r="D106" s="64">
        <v>156</v>
      </c>
      <c r="E106" s="64">
        <v>19</v>
      </c>
      <c r="F106" s="64">
        <v>126</v>
      </c>
      <c r="G106" s="64">
        <v>11</v>
      </c>
    </row>
    <row r="107" spans="2:7" s="59" customFormat="1" ht="17.25" x14ac:dyDescent="0.3">
      <c r="B107" s="64">
        <v>95</v>
      </c>
      <c r="C107" s="65" t="s">
        <v>802</v>
      </c>
      <c r="D107" s="64">
        <v>29</v>
      </c>
      <c r="E107" s="64">
        <v>0</v>
      </c>
      <c r="F107" s="64">
        <v>28</v>
      </c>
      <c r="G107" s="64">
        <v>1</v>
      </c>
    </row>
    <row r="108" spans="2:7" s="59" customFormat="1" ht="17.25" x14ac:dyDescent="0.3">
      <c r="B108" s="64">
        <v>96</v>
      </c>
      <c r="C108" s="65" t="s">
        <v>803</v>
      </c>
      <c r="D108" s="64">
        <v>55</v>
      </c>
      <c r="E108" s="64">
        <v>7</v>
      </c>
      <c r="F108" s="64">
        <v>48</v>
      </c>
      <c r="G108" s="64">
        <v>0</v>
      </c>
    </row>
    <row r="109" spans="2:7" s="59" customFormat="1" ht="17.25" x14ac:dyDescent="0.3">
      <c r="B109" s="64">
        <v>97</v>
      </c>
      <c r="C109" s="65" t="s">
        <v>804</v>
      </c>
      <c r="D109" s="64">
        <v>32</v>
      </c>
      <c r="E109" s="64">
        <v>0</v>
      </c>
      <c r="F109" s="64">
        <v>32</v>
      </c>
      <c r="G109" s="64">
        <v>0</v>
      </c>
    </row>
    <row r="110" spans="2:7" s="59" customFormat="1" ht="17.25" x14ac:dyDescent="0.3">
      <c r="B110" s="64">
        <v>98</v>
      </c>
      <c r="C110" s="65" t="s">
        <v>805</v>
      </c>
      <c r="D110" s="64">
        <v>72</v>
      </c>
      <c r="E110" s="64">
        <v>15</v>
      </c>
      <c r="F110" s="64">
        <v>56</v>
      </c>
      <c r="G110" s="64">
        <v>1</v>
      </c>
    </row>
    <row r="111" spans="2:7" s="59" customFormat="1" ht="17.25" x14ac:dyDescent="0.3">
      <c r="B111" s="64">
        <v>99</v>
      </c>
      <c r="C111" s="65" t="s">
        <v>806</v>
      </c>
      <c r="D111" s="64">
        <v>320</v>
      </c>
      <c r="E111" s="64">
        <v>0</v>
      </c>
      <c r="F111" s="64">
        <v>320</v>
      </c>
      <c r="G111" s="64">
        <v>0</v>
      </c>
    </row>
    <row r="112" spans="2:7" s="59" customFormat="1" ht="17.25" x14ac:dyDescent="0.3">
      <c r="B112" s="64">
        <v>100</v>
      </c>
      <c r="C112" s="65" t="s">
        <v>807</v>
      </c>
      <c r="D112" s="64">
        <v>41</v>
      </c>
      <c r="E112" s="64">
        <v>4</v>
      </c>
      <c r="F112" s="64">
        <v>35</v>
      </c>
      <c r="G112" s="64">
        <v>2</v>
      </c>
    </row>
    <row r="113" spans="2:7" s="59" customFormat="1" ht="17.25" x14ac:dyDescent="0.3">
      <c r="B113" s="64">
        <v>101</v>
      </c>
      <c r="C113" s="65" t="s">
        <v>808</v>
      </c>
      <c r="D113" s="64">
        <v>40</v>
      </c>
      <c r="E113" s="64">
        <v>1</v>
      </c>
      <c r="F113" s="64">
        <v>34</v>
      </c>
      <c r="G113" s="64">
        <v>5</v>
      </c>
    </row>
    <row r="114" spans="2:7" s="59" customFormat="1" ht="17.25" x14ac:dyDescent="0.3">
      <c r="B114" s="64">
        <v>102</v>
      </c>
      <c r="C114" s="65" t="s">
        <v>809</v>
      </c>
      <c r="D114" s="64">
        <v>14</v>
      </c>
      <c r="E114" s="64">
        <v>1</v>
      </c>
      <c r="F114" s="64">
        <v>13</v>
      </c>
      <c r="G114" s="64">
        <v>0</v>
      </c>
    </row>
    <row r="115" spans="2:7" s="59" customFormat="1" ht="17.25" x14ac:dyDescent="0.3">
      <c r="B115" s="64">
        <v>103</v>
      </c>
      <c r="C115" s="65" t="s">
        <v>810</v>
      </c>
      <c r="D115" s="64">
        <v>278</v>
      </c>
      <c r="E115" s="64">
        <v>30</v>
      </c>
      <c r="F115" s="64">
        <v>248</v>
      </c>
      <c r="G115" s="64">
        <v>0</v>
      </c>
    </row>
    <row r="116" spans="2:7" s="59" customFormat="1" ht="17.25" x14ac:dyDescent="0.3">
      <c r="B116" s="64">
        <v>104</v>
      </c>
      <c r="C116" s="65" t="s">
        <v>811</v>
      </c>
      <c r="D116" s="64">
        <v>76</v>
      </c>
      <c r="E116" s="64">
        <v>20</v>
      </c>
      <c r="F116" s="64">
        <v>56</v>
      </c>
      <c r="G116" s="64">
        <v>0</v>
      </c>
    </row>
    <row r="117" spans="2:7" s="59" customFormat="1" ht="17.25" x14ac:dyDescent="0.3">
      <c r="B117" s="64">
        <v>105</v>
      </c>
      <c r="C117" s="65" t="s">
        <v>812</v>
      </c>
      <c r="D117" s="64">
        <v>25</v>
      </c>
      <c r="E117" s="64">
        <v>0</v>
      </c>
      <c r="F117" s="64">
        <v>25</v>
      </c>
      <c r="G117" s="64">
        <v>0</v>
      </c>
    </row>
    <row r="118" spans="2:7" s="59" customFormat="1" ht="17.25" x14ac:dyDescent="0.3">
      <c r="B118" s="64">
        <v>106</v>
      </c>
      <c r="C118" s="65" t="s">
        <v>813</v>
      </c>
      <c r="D118" s="64">
        <v>165</v>
      </c>
      <c r="E118" s="64">
        <v>18</v>
      </c>
      <c r="F118" s="64">
        <v>144</v>
      </c>
      <c r="G118" s="64">
        <v>3</v>
      </c>
    </row>
    <row r="119" spans="2:7" s="59" customFormat="1" ht="17.25" x14ac:dyDescent="0.3">
      <c r="B119" s="64">
        <v>107</v>
      </c>
      <c r="C119" s="65" t="s">
        <v>814</v>
      </c>
      <c r="D119" s="64">
        <v>6</v>
      </c>
      <c r="E119" s="64">
        <v>0</v>
      </c>
      <c r="F119" s="64">
        <v>5</v>
      </c>
      <c r="G119" s="64">
        <v>1</v>
      </c>
    </row>
    <row r="120" spans="2:7" s="59" customFormat="1" ht="17.25" x14ac:dyDescent="0.3">
      <c r="B120" s="64">
        <v>108</v>
      </c>
      <c r="C120" s="65" t="s">
        <v>815</v>
      </c>
      <c r="D120" s="64">
        <v>49</v>
      </c>
      <c r="E120" s="64">
        <v>19</v>
      </c>
      <c r="F120" s="64">
        <v>30</v>
      </c>
      <c r="G120" s="64">
        <v>0</v>
      </c>
    </row>
    <row r="121" spans="2:7" s="59" customFormat="1" ht="17.25" x14ac:dyDescent="0.3">
      <c r="B121" s="64">
        <v>109</v>
      </c>
      <c r="C121" s="65" t="s">
        <v>816</v>
      </c>
      <c r="D121" s="64">
        <v>21</v>
      </c>
      <c r="E121" s="64">
        <v>4</v>
      </c>
      <c r="F121" s="64">
        <v>12</v>
      </c>
      <c r="G121" s="64">
        <v>5</v>
      </c>
    </row>
    <row r="122" spans="2:7" s="59" customFormat="1" ht="17.25" x14ac:dyDescent="0.3">
      <c r="B122" s="64">
        <v>110</v>
      </c>
      <c r="C122" s="65" t="s">
        <v>817</v>
      </c>
      <c r="D122" s="64">
        <v>11</v>
      </c>
      <c r="E122" s="64">
        <v>2</v>
      </c>
      <c r="F122" s="64">
        <v>9</v>
      </c>
      <c r="G122" s="64">
        <v>0</v>
      </c>
    </row>
    <row r="123" spans="2:7" s="59" customFormat="1" ht="17.25" x14ac:dyDescent="0.3">
      <c r="B123" s="64">
        <v>111</v>
      </c>
      <c r="C123" s="65" t="s">
        <v>818</v>
      </c>
      <c r="D123" s="64">
        <v>91</v>
      </c>
      <c r="E123" s="64">
        <v>29</v>
      </c>
      <c r="F123" s="64">
        <v>61</v>
      </c>
      <c r="G123" s="64">
        <v>1</v>
      </c>
    </row>
    <row r="124" spans="2:7" s="59" customFormat="1" ht="17.25" x14ac:dyDescent="0.3">
      <c r="B124" s="64">
        <v>112</v>
      </c>
      <c r="C124" s="65" t="s">
        <v>819</v>
      </c>
      <c r="D124" s="64">
        <v>39</v>
      </c>
      <c r="E124" s="64">
        <v>6</v>
      </c>
      <c r="F124" s="64">
        <v>16</v>
      </c>
      <c r="G124" s="64">
        <v>17</v>
      </c>
    </row>
    <row r="125" spans="2:7" s="59" customFormat="1" ht="17.25" x14ac:dyDescent="0.3">
      <c r="B125" s="64">
        <v>113</v>
      </c>
      <c r="C125" s="65" t="s">
        <v>820</v>
      </c>
      <c r="D125" s="64">
        <v>2</v>
      </c>
      <c r="E125" s="64">
        <v>0</v>
      </c>
      <c r="F125" s="64">
        <v>2</v>
      </c>
      <c r="G125" s="64">
        <v>0</v>
      </c>
    </row>
    <row r="126" spans="2:7" s="59" customFormat="1" ht="17.25" x14ac:dyDescent="0.3">
      <c r="B126" s="118" t="s">
        <v>399</v>
      </c>
      <c r="C126" s="119"/>
      <c r="D126" s="68">
        <f>SUM(D13:D125)</f>
        <v>27636</v>
      </c>
      <c r="E126" s="69">
        <f t="shared" ref="E126:G126" si="0">SUM(E13:E125)</f>
        <v>4580</v>
      </c>
      <c r="F126" s="68">
        <f t="shared" si="0"/>
        <v>22267</v>
      </c>
      <c r="G126" s="68">
        <f t="shared" si="0"/>
        <v>789</v>
      </c>
    </row>
    <row r="127" spans="2:7" s="59" customFormat="1" ht="17.25" x14ac:dyDescent="0.3">
      <c r="D127" s="60"/>
      <c r="E127" s="60"/>
      <c r="F127" s="60"/>
      <c r="G127" s="60"/>
    </row>
    <row r="128" spans="2:7" s="59" customFormat="1" ht="17.25" x14ac:dyDescent="0.3">
      <c r="D128" s="60"/>
      <c r="E128" s="60"/>
      <c r="F128" s="60"/>
      <c r="G128" s="60"/>
    </row>
    <row r="129" spans="5:5" ht="17.25" x14ac:dyDescent="0.3">
      <c r="E129" s="60" t="s">
        <v>826</v>
      </c>
    </row>
    <row r="130" spans="5:5" ht="17.25" x14ac:dyDescent="0.3">
      <c r="E130" s="60" t="s">
        <v>703</v>
      </c>
    </row>
    <row r="131" spans="5:5" ht="17.25" x14ac:dyDescent="0.3">
      <c r="E131" s="60"/>
    </row>
    <row r="132" spans="5:5" ht="17.25" x14ac:dyDescent="0.3">
      <c r="E132" s="60"/>
    </row>
    <row r="133" spans="5:5" ht="17.25" x14ac:dyDescent="0.3">
      <c r="E133" s="60"/>
    </row>
    <row r="134" spans="5:5" ht="17.25" x14ac:dyDescent="0.2">
      <c r="E134" s="79" t="s">
        <v>704</v>
      </c>
    </row>
    <row r="135" spans="5:5" ht="17.25" x14ac:dyDescent="0.2">
      <c r="E135" s="61" t="s">
        <v>705</v>
      </c>
    </row>
    <row r="136" spans="5:5" ht="17.25" x14ac:dyDescent="0.2">
      <c r="E136" s="61" t="s">
        <v>706</v>
      </c>
    </row>
  </sheetData>
  <mergeCells count="6">
    <mergeCell ref="B126:C126"/>
    <mergeCell ref="B11:B12"/>
    <mergeCell ref="C11:C12"/>
    <mergeCell ref="D11:G11"/>
    <mergeCell ref="B8:G8"/>
    <mergeCell ref="B9:G9"/>
  </mergeCells>
  <pageMargins left="0.32" right="0.1574803149606299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45"/>
  <sheetViews>
    <sheetView topLeftCell="A121" zoomScale="70" zoomScaleNormal="70" workbookViewId="0">
      <selection activeCell="E146" sqref="E146"/>
    </sheetView>
  </sheetViews>
  <sheetFormatPr defaultColWidth="8.7109375" defaultRowHeight="17.25" x14ac:dyDescent="0.3"/>
  <cols>
    <col min="1" max="1" width="7.140625" style="59" customWidth="1"/>
    <col min="2" max="2" width="34.42578125" style="59" customWidth="1"/>
    <col min="3" max="3" width="16.42578125" style="60" customWidth="1"/>
    <col min="4" max="4" width="16" style="60" customWidth="1"/>
    <col min="5" max="5" width="18.28515625" style="62" customWidth="1"/>
    <col min="6" max="16384" width="8.7109375" style="59"/>
  </cols>
  <sheetData>
    <row r="6" spans="1:5" ht="18" thickBot="1" x14ac:dyDescent="0.35">
      <c r="A6" s="81"/>
      <c r="B6" s="81"/>
      <c r="C6" s="82"/>
      <c r="D6" s="82"/>
      <c r="E6" s="85"/>
    </row>
    <row r="7" spans="1:5" ht="18" thickTop="1" x14ac:dyDescent="0.3"/>
    <row r="8" spans="1:5" x14ac:dyDescent="0.3">
      <c r="A8" s="112" t="s">
        <v>963</v>
      </c>
      <c r="B8" s="112"/>
      <c r="C8" s="112"/>
      <c r="D8" s="112"/>
      <c r="E8" s="112"/>
    </row>
    <row r="9" spans="1:5" x14ac:dyDescent="0.3">
      <c r="A9" s="112" t="s">
        <v>702</v>
      </c>
      <c r="B9" s="112"/>
      <c r="C9" s="112"/>
      <c r="D9" s="112"/>
      <c r="E9" s="112"/>
    </row>
    <row r="11" spans="1:5" s="61" customFormat="1" ht="57" customHeight="1" x14ac:dyDescent="0.2">
      <c r="A11" s="66" t="s">
        <v>604</v>
      </c>
      <c r="B11" s="66" t="s">
        <v>843</v>
      </c>
      <c r="C11" s="67" t="s">
        <v>394</v>
      </c>
      <c r="D11" s="67" t="s">
        <v>839</v>
      </c>
      <c r="E11" s="67" t="s">
        <v>844</v>
      </c>
    </row>
    <row r="12" spans="1:5" x14ac:dyDescent="0.3">
      <c r="A12" s="63">
        <v>1</v>
      </c>
      <c r="B12" s="80" t="s">
        <v>827</v>
      </c>
      <c r="C12" s="63" t="s">
        <v>837</v>
      </c>
      <c r="D12" s="63">
        <v>16</v>
      </c>
      <c r="E12" s="63">
        <v>6</v>
      </c>
    </row>
    <row r="13" spans="1:5" ht="34.5" x14ac:dyDescent="0.3">
      <c r="A13" s="63">
        <v>2</v>
      </c>
      <c r="B13" s="80" t="s">
        <v>840</v>
      </c>
      <c r="C13" s="63" t="s">
        <v>838</v>
      </c>
      <c r="D13" s="63">
        <v>30</v>
      </c>
      <c r="E13" s="63">
        <v>17</v>
      </c>
    </row>
    <row r="14" spans="1:5" x14ac:dyDescent="0.3">
      <c r="A14" s="63">
        <v>3</v>
      </c>
      <c r="B14" s="80" t="s">
        <v>841</v>
      </c>
      <c r="C14" s="63" t="s">
        <v>838</v>
      </c>
      <c r="D14" s="63">
        <v>18</v>
      </c>
      <c r="E14" s="63">
        <v>8</v>
      </c>
    </row>
    <row r="15" spans="1:5" x14ac:dyDescent="0.3">
      <c r="A15" s="63">
        <v>4</v>
      </c>
      <c r="B15" s="80" t="s">
        <v>828</v>
      </c>
      <c r="C15" s="63" t="s">
        <v>838</v>
      </c>
      <c r="D15" s="63">
        <v>35</v>
      </c>
      <c r="E15" s="63">
        <v>18</v>
      </c>
    </row>
    <row r="16" spans="1:5" x14ac:dyDescent="0.3">
      <c r="A16" s="63">
        <v>5</v>
      </c>
      <c r="B16" s="80" t="s">
        <v>829</v>
      </c>
      <c r="C16" s="63" t="s">
        <v>838</v>
      </c>
      <c r="D16" s="63">
        <v>88</v>
      </c>
      <c r="E16" s="63">
        <v>69</v>
      </c>
    </row>
    <row r="17" spans="1:5" ht="34.5" x14ac:dyDescent="0.3">
      <c r="A17" s="63">
        <v>6</v>
      </c>
      <c r="B17" s="80" t="s">
        <v>842</v>
      </c>
      <c r="C17" s="63" t="s">
        <v>838</v>
      </c>
      <c r="D17" s="63">
        <v>48</v>
      </c>
      <c r="E17" s="63">
        <v>47</v>
      </c>
    </row>
    <row r="18" spans="1:5" x14ac:dyDescent="0.3">
      <c r="A18" s="63">
        <v>7</v>
      </c>
      <c r="B18" s="80" t="s">
        <v>830</v>
      </c>
      <c r="C18" s="63" t="s">
        <v>838</v>
      </c>
      <c r="D18" s="63">
        <v>33</v>
      </c>
      <c r="E18" s="63">
        <v>9</v>
      </c>
    </row>
    <row r="19" spans="1:5" x14ac:dyDescent="0.3">
      <c r="A19" s="63">
        <v>8</v>
      </c>
      <c r="B19" s="80" t="s">
        <v>831</v>
      </c>
      <c r="C19" s="63" t="s">
        <v>838</v>
      </c>
      <c r="D19" s="63">
        <v>7</v>
      </c>
      <c r="E19" s="63">
        <v>3</v>
      </c>
    </row>
    <row r="20" spans="1:5" ht="34.5" x14ac:dyDescent="0.3">
      <c r="A20" s="63">
        <v>9</v>
      </c>
      <c r="B20" s="80" t="s">
        <v>832</v>
      </c>
      <c r="C20" s="63" t="s">
        <v>838</v>
      </c>
      <c r="D20" s="63">
        <v>33</v>
      </c>
      <c r="E20" s="63">
        <v>9</v>
      </c>
    </row>
    <row r="21" spans="1:5" x14ac:dyDescent="0.3">
      <c r="A21" s="63">
        <v>10</v>
      </c>
      <c r="B21" s="80" t="s">
        <v>833</v>
      </c>
      <c r="C21" s="63" t="s">
        <v>838</v>
      </c>
      <c r="D21" s="63">
        <v>15</v>
      </c>
      <c r="E21" s="63">
        <v>6</v>
      </c>
    </row>
    <row r="22" spans="1:5" x14ac:dyDescent="0.3">
      <c r="A22" s="63">
        <v>11</v>
      </c>
      <c r="B22" s="80" t="s">
        <v>834</v>
      </c>
      <c r="C22" s="63" t="s">
        <v>838</v>
      </c>
      <c r="D22" s="63">
        <v>35</v>
      </c>
      <c r="E22" s="63">
        <v>9</v>
      </c>
    </row>
    <row r="23" spans="1:5" x14ac:dyDescent="0.3">
      <c r="A23" s="63">
        <v>12</v>
      </c>
      <c r="B23" s="80" t="s">
        <v>835</v>
      </c>
      <c r="C23" s="63" t="s">
        <v>837</v>
      </c>
      <c r="D23" s="63">
        <v>14</v>
      </c>
      <c r="E23" s="63">
        <v>3</v>
      </c>
    </row>
    <row r="24" spans="1:5" x14ac:dyDescent="0.3">
      <c r="A24" s="63">
        <v>13</v>
      </c>
      <c r="B24" s="80" t="s">
        <v>836</v>
      </c>
      <c r="C24" s="63" t="s">
        <v>838</v>
      </c>
      <c r="D24" s="63">
        <v>0</v>
      </c>
      <c r="E24" s="63">
        <v>0</v>
      </c>
    </row>
    <row r="25" spans="1:5" x14ac:dyDescent="0.3">
      <c r="A25" s="63">
        <v>14</v>
      </c>
      <c r="B25" s="65" t="s">
        <v>845</v>
      </c>
      <c r="C25" s="64" t="s">
        <v>956</v>
      </c>
      <c r="D25" s="64">
        <v>0</v>
      </c>
      <c r="E25" s="63">
        <v>0</v>
      </c>
    </row>
    <row r="26" spans="1:5" x14ac:dyDescent="0.3">
      <c r="A26" s="63">
        <v>15</v>
      </c>
      <c r="B26" s="65" t="s">
        <v>846</v>
      </c>
      <c r="C26" s="64" t="s">
        <v>957</v>
      </c>
      <c r="D26" s="64">
        <v>0</v>
      </c>
      <c r="E26" s="63">
        <v>20</v>
      </c>
    </row>
    <row r="27" spans="1:5" x14ac:dyDescent="0.3">
      <c r="A27" s="63">
        <v>16</v>
      </c>
      <c r="B27" s="65" t="s">
        <v>847</v>
      </c>
      <c r="C27" s="64" t="s">
        <v>958</v>
      </c>
      <c r="D27" s="64">
        <v>0</v>
      </c>
      <c r="E27" s="63">
        <v>11</v>
      </c>
    </row>
    <row r="28" spans="1:5" x14ac:dyDescent="0.3">
      <c r="A28" s="63">
        <v>17</v>
      </c>
      <c r="B28" s="65" t="s">
        <v>848</v>
      </c>
      <c r="C28" s="64" t="s">
        <v>958</v>
      </c>
      <c r="D28" s="64">
        <v>0</v>
      </c>
      <c r="E28" s="63">
        <v>13</v>
      </c>
    </row>
    <row r="29" spans="1:5" x14ac:dyDescent="0.3">
      <c r="A29" s="63">
        <v>18</v>
      </c>
      <c r="B29" s="65" t="s">
        <v>849</v>
      </c>
      <c r="C29" s="64" t="s">
        <v>958</v>
      </c>
      <c r="D29" s="64">
        <v>0</v>
      </c>
      <c r="E29" s="63">
        <v>68</v>
      </c>
    </row>
    <row r="30" spans="1:5" x14ac:dyDescent="0.3">
      <c r="A30" s="63">
        <v>19</v>
      </c>
      <c r="B30" s="65" t="s">
        <v>850</v>
      </c>
      <c r="C30" s="64" t="s">
        <v>958</v>
      </c>
      <c r="D30" s="64">
        <v>0</v>
      </c>
      <c r="E30" s="63">
        <v>17</v>
      </c>
    </row>
    <row r="31" spans="1:5" x14ac:dyDescent="0.3">
      <c r="A31" s="63">
        <v>20</v>
      </c>
      <c r="B31" s="65" t="s">
        <v>851</v>
      </c>
      <c r="C31" s="64" t="s">
        <v>958</v>
      </c>
      <c r="D31" s="64">
        <v>0</v>
      </c>
      <c r="E31" s="63">
        <v>88</v>
      </c>
    </row>
    <row r="32" spans="1:5" x14ac:dyDescent="0.3">
      <c r="A32" s="63">
        <v>21</v>
      </c>
      <c r="B32" s="65" t="s">
        <v>852</v>
      </c>
      <c r="C32" s="64" t="s">
        <v>958</v>
      </c>
      <c r="D32" s="64">
        <v>0</v>
      </c>
      <c r="E32" s="63">
        <v>36</v>
      </c>
    </row>
    <row r="33" spans="1:5" x14ac:dyDescent="0.3">
      <c r="A33" s="63">
        <v>22</v>
      </c>
      <c r="B33" s="65" t="s">
        <v>853</v>
      </c>
      <c r="C33" s="64" t="s">
        <v>958</v>
      </c>
      <c r="D33" s="64">
        <v>0</v>
      </c>
      <c r="E33" s="63">
        <v>15</v>
      </c>
    </row>
    <row r="34" spans="1:5" x14ac:dyDescent="0.3">
      <c r="A34" s="63">
        <v>23</v>
      </c>
      <c r="B34" s="65" t="s">
        <v>854</v>
      </c>
      <c r="C34" s="64" t="s">
        <v>958</v>
      </c>
      <c r="D34" s="64">
        <v>0</v>
      </c>
      <c r="E34" s="63">
        <v>1</v>
      </c>
    </row>
    <row r="35" spans="1:5" x14ac:dyDescent="0.3">
      <c r="A35" s="63">
        <v>24</v>
      </c>
      <c r="B35" s="65" t="s">
        <v>855</v>
      </c>
      <c r="C35" s="64" t="s">
        <v>957</v>
      </c>
      <c r="D35" s="64">
        <v>1</v>
      </c>
      <c r="E35" s="63">
        <v>4</v>
      </c>
    </row>
    <row r="36" spans="1:5" x14ac:dyDescent="0.3">
      <c r="A36" s="63">
        <v>25</v>
      </c>
      <c r="B36" s="65" t="s">
        <v>856</v>
      </c>
      <c r="C36" s="64" t="s">
        <v>959</v>
      </c>
      <c r="D36" s="64">
        <v>0</v>
      </c>
      <c r="E36" s="63">
        <v>0</v>
      </c>
    </row>
    <row r="37" spans="1:5" x14ac:dyDescent="0.3">
      <c r="A37" s="63">
        <v>26</v>
      </c>
      <c r="B37" s="65" t="s">
        <v>857</v>
      </c>
      <c r="C37" s="64" t="s">
        <v>959</v>
      </c>
      <c r="D37" s="64">
        <v>0</v>
      </c>
      <c r="E37" s="63">
        <v>0</v>
      </c>
    </row>
    <row r="38" spans="1:5" x14ac:dyDescent="0.3">
      <c r="A38" s="63">
        <v>27</v>
      </c>
      <c r="B38" s="65" t="s">
        <v>858</v>
      </c>
      <c r="C38" s="64" t="s">
        <v>958</v>
      </c>
      <c r="D38" s="64">
        <v>0</v>
      </c>
      <c r="E38" s="63">
        <v>189</v>
      </c>
    </row>
    <row r="39" spans="1:5" x14ac:dyDescent="0.3">
      <c r="A39" s="63">
        <v>28</v>
      </c>
      <c r="B39" s="65" t="s">
        <v>859</v>
      </c>
      <c r="C39" s="64" t="s">
        <v>958</v>
      </c>
      <c r="D39" s="64">
        <v>0</v>
      </c>
      <c r="E39" s="63">
        <v>179</v>
      </c>
    </row>
    <row r="40" spans="1:5" x14ac:dyDescent="0.3">
      <c r="A40" s="63">
        <v>29</v>
      </c>
      <c r="B40" s="65" t="s">
        <v>860</v>
      </c>
      <c r="C40" s="64" t="s">
        <v>958</v>
      </c>
      <c r="D40" s="64">
        <v>0</v>
      </c>
      <c r="E40" s="63">
        <v>129</v>
      </c>
    </row>
    <row r="41" spans="1:5" x14ac:dyDescent="0.3">
      <c r="A41" s="63">
        <v>30</v>
      </c>
      <c r="B41" s="65" t="s">
        <v>861</v>
      </c>
      <c r="C41" s="64" t="s">
        <v>958</v>
      </c>
      <c r="D41" s="64">
        <v>0</v>
      </c>
      <c r="E41" s="63">
        <v>202</v>
      </c>
    </row>
    <row r="42" spans="1:5" x14ac:dyDescent="0.3">
      <c r="A42" s="63">
        <v>31</v>
      </c>
      <c r="B42" s="65" t="s">
        <v>862</v>
      </c>
      <c r="C42" s="64" t="s">
        <v>958</v>
      </c>
      <c r="D42" s="64">
        <v>0</v>
      </c>
      <c r="E42" s="63">
        <v>157</v>
      </c>
    </row>
    <row r="43" spans="1:5" x14ac:dyDescent="0.3">
      <c r="A43" s="63">
        <v>32</v>
      </c>
      <c r="B43" s="65" t="s">
        <v>863</v>
      </c>
      <c r="C43" s="64" t="s">
        <v>958</v>
      </c>
      <c r="D43" s="64">
        <v>0</v>
      </c>
      <c r="E43" s="63">
        <v>160</v>
      </c>
    </row>
    <row r="44" spans="1:5" x14ac:dyDescent="0.3">
      <c r="A44" s="63">
        <v>33</v>
      </c>
      <c r="B44" s="65" t="s">
        <v>864</v>
      </c>
      <c r="C44" s="64" t="s">
        <v>958</v>
      </c>
      <c r="D44" s="64">
        <v>0</v>
      </c>
      <c r="E44" s="63">
        <v>135</v>
      </c>
    </row>
    <row r="45" spans="1:5" x14ac:dyDescent="0.3">
      <c r="A45" s="63">
        <v>34</v>
      </c>
      <c r="B45" s="65" t="s">
        <v>865</v>
      </c>
      <c r="C45" s="64" t="s">
        <v>958</v>
      </c>
      <c r="D45" s="64">
        <v>0</v>
      </c>
      <c r="E45" s="63">
        <v>153</v>
      </c>
    </row>
    <row r="46" spans="1:5" x14ac:dyDescent="0.3">
      <c r="A46" s="63">
        <v>35</v>
      </c>
      <c r="B46" s="65" t="s">
        <v>866</v>
      </c>
      <c r="C46" s="64" t="s">
        <v>958</v>
      </c>
      <c r="D46" s="64">
        <v>0</v>
      </c>
      <c r="E46" s="63">
        <v>175</v>
      </c>
    </row>
    <row r="47" spans="1:5" x14ac:dyDescent="0.3">
      <c r="A47" s="63">
        <v>36</v>
      </c>
      <c r="B47" s="65" t="s">
        <v>867</v>
      </c>
      <c r="C47" s="64" t="s">
        <v>958</v>
      </c>
      <c r="D47" s="64">
        <v>0</v>
      </c>
      <c r="E47" s="63">
        <v>202</v>
      </c>
    </row>
    <row r="48" spans="1:5" x14ac:dyDescent="0.3">
      <c r="A48" s="63">
        <v>37</v>
      </c>
      <c r="B48" s="65" t="s">
        <v>868</v>
      </c>
      <c r="C48" s="64" t="s">
        <v>958</v>
      </c>
      <c r="D48" s="64">
        <v>0</v>
      </c>
      <c r="E48" s="63">
        <v>8</v>
      </c>
    </row>
    <row r="49" spans="1:5" x14ac:dyDescent="0.3">
      <c r="A49" s="63">
        <v>38</v>
      </c>
      <c r="B49" s="65" t="s">
        <v>869</v>
      </c>
      <c r="C49" s="64" t="s">
        <v>958</v>
      </c>
      <c r="D49" s="64">
        <v>0</v>
      </c>
      <c r="E49" s="63">
        <v>8</v>
      </c>
    </row>
    <row r="50" spans="1:5" x14ac:dyDescent="0.3">
      <c r="A50" s="63">
        <v>39</v>
      </c>
      <c r="B50" s="65" t="s">
        <v>870</v>
      </c>
      <c r="C50" s="64" t="s">
        <v>958</v>
      </c>
      <c r="D50" s="64">
        <v>0</v>
      </c>
      <c r="E50" s="63">
        <v>119</v>
      </c>
    </row>
    <row r="51" spans="1:5" x14ac:dyDescent="0.3">
      <c r="A51" s="63">
        <v>40</v>
      </c>
      <c r="B51" s="65" t="s">
        <v>871</v>
      </c>
      <c r="C51" s="64" t="s">
        <v>958</v>
      </c>
      <c r="D51" s="64">
        <v>0</v>
      </c>
      <c r="E51" s="63">
        <v>0</v>
      </c>
    </row>
    <row r="52" spans="1:5" x14ac:dyDescent="0.3">
      <c r="A52" s="63">
        <v>41</v>
      </c>
      <c r="B52" s="65" t="s">
        <v>872</v>
      </c>
      <c r="C52" s="64" t="s">
        <v>958</v>
      </c>
      <c r="D52" s="64">
        <v>0</v>
      </c>
      <c r="E52" s="63">
        <v>13</v>
      </c>
    </row>
    <row r="53" spans="1:5" x14ac:dyDescent="0.3">
      <c r="A53" s="63">
        <v>42</v>
      </c>
      <c r="B53" s="65" t="s">
        <v>873</v>
      </c>
      <c r="C53" s="64" t="s">
        <v>958</v>
      </c>
      <c r="D53" s="64">
        <v>0</v>
      </c>
      <c r="E53" s="63">
        <v>115</v>
      </c>
    </row>
    <row r="54" spans="1:5" x14ac:dyDescent="0.3">
      <c r="A54" s="63">
        <v>43</v>
      </c>
      <c r="B54" s="65" t="s">
        <v>874</v>
      </c>
      <c r="C54" s="64" t="s">
        <v>958</v>
      </c>
      <c r="D54" s="64">
        <v>0</v>
      </c>
      <c r="E54" s="63">
        <v>6</v>
      </c>
    </row>
    <row r="55" spans="1:5" x14ac:dyDescent="0.3">
      <c r="A55" s="63">
        <v>44</v>
      </c>
      <c r="B55" s="65" t="s">
        <v>875</v>
      </c>
      <c r="C55" s="64" t="s">
        <v>958</v>
      </c>
      <c r="D55" s="64">
        <v>0</v>
      </c>
      <c r="E55" s="63">
        <v>313</v>
      </c>
    </row>
    <row r="56" spans="1:5" x14ac:dyDescent="0.3">
      <c r="A56" s="63">
        <v>45</v>
      </c>
      <c r="B56" s="65" t="s">
        <v>876</v>
      </c>
      <c r="C56" s="64" t="s">
        <v>958</v>
      </c>
      <c r="D56" s="64">
        <v>0</v>
      </c>
      <c r="E56" s="63">
        <v>82</v>
      </c>
    </row>
    <row r="57" spans="1:5" x14ac:dyDescent="0.3">
      <c r="A57" s="63">
        <v>46</v>
      </c>
      <c r="B57" s="65" t="s">
        <v>877</v>
      </c>
      <c r="C57" s="64" t="s">
        <v>958</v>
      </c>
      <c r="D57" s="64">
        <v>0</v>
      </c>
      <c r="E57" s="63">
        <v>45</v>
      </c>
    </row>
    <row r="58" spans="1:5" x14ac:dyDescent="0.3">
      <c r="A58" s="63">
        <v>47</v>
      </c>
      <c r="B58" s="65" t="s">
        <v>878</v>
      </c>
      <c r="C58" s="64" t="s">
        <v>958</v>
      </c>
      <c r="D58" s="64">
        <v>0</v>
      </c>
      <c r="E58" s="63">
        <v>79</v>
      </c>
    </row>
    <row r="59" spans="1:5" x14ac:dyDescent="0.3">
      <c r="A59" s="63">
        <v>48</v>
      </c>
      <c r="B59" s="65" t="s">
        <v>879</v>
      </c>
      <c r="C59" s="64" t="s">
        <v>958</v>
      </c>
      <c r="D59" s="64">
        <v>0</v>
      </c>
      <c r="E59" s="63">
        <v>276</v>
      </c>
    </row>
    <row r="60" spans="1:5" x14ac:dyDescent="0.3">
      <c r="A60" s="63">
        <v>49</v>
      </c>
      <c r="B60" s="65" t="s">
        <v>880</v>
      </c>
      <c r="C60" s="64" t="s">
        <v>958</v>
      </c>
      <c r="D60" s="64">
        <v>0</v>
      </c>
      <c r="E60" s="63">
        <v>9</v>
      </c>
    </row>
    <row r="61" spans="1:5" x14ac:dyDescent="0.3">
      <c r="A61" s="63">
        <v>50</v>
      </c>
      <c r="B61" s="65" t="s">
        <v>881</v>
      </c>
      <c r="C61" s="64" t="s">
        <v>958</v>
      </c>
      <c r="D61" s="64">
        <v>0</v>
      </c>
      <c r="E61" s="63">
        <v>60</v>
      </c>
    </row>
    <row r="62" spans="1:5" x14ac:dyDescent="0.3">
      <c r="A62" s="63">
        <v>51</v>
      </c>
      <c r="B62" s="65" t="s">
        <v>882</v>
      </c>
      <c r="C62" s="64" t="s">
        <v>958</v>
      </c>
      <c r="D62" s="64">
        <v>0</v>
      </c>
      <c r="E62" s="63">
        <v>21</v>
      </c>
    </row>
    <row r="63" spans="1:5" x14ac:dyDescent="0.3">
      <c r="A63" s="63">
        <v>52</v>
      </c>
      <c r="B63" s="65" t="s">
        <v>883</v>
      </c>
      <c r="C63" s="64" t="s">
        <v>958</v>
      </c>
      <c r="D63" s="64">
        <v>0</v>
      </c>
      <c r="E63" s="63">
        <v>2</v>
      </c>
    </row>
    <row r="64" spans="1:5" x14ac:dyDescent="0.3">
      <c r="A64" s="63">
        <v>53</v>
      </c>
      <c r="B64" s="65" t="s">
        <v>884</v>
      </c>
      <c r="C64" s="64" t="s">
        <v>958</v>
      </c>
      <c r="D64" s="64">
        <v>0</v>
      </c>
      <c r="E64" s="63">
        <v>194</v>
      </c>
    </row>
    <row r="65" spans="1:5" x14ac:dyDescent="0.3">
      <c r="A65" s="63">
        <v>54</v>
      </c>
      <c r="B65" s="65" t="s">
        <v>885</v>
      </c>
      <c r="C65" s="64" t="s">
        <v>958</v>
      </c>
      <c r="D65" s="64">
        <v>0</v>
      </c>
      <c r="E65" s="63">
        <v>22</v>
      </c>
    </row>
    <row r="66" spans="1:5" x14ac:dyDescent="0.3">
      <c r="A66" s="63">
        <v>55</v>
      </c>
      <c r="B66" s="65" t="s">
        <v>886</v>
      </c>
      <c r="C66" s="64" t="s">
        <v>958</v>
      </c>
      <c r="D66" s="64">
        <v>0</v>
      </c>
      <c r="E66" s="63">
        <v>39</v>
      </c>
    </row>
    <row r="67" spans="1:5" x14ac:dyDescent="0.3">
      <c r="A67" s="63">
        <v>56</v>
      </c>
      <c r="B67" s="65" t="s">
        <v>887</v>
      </c>
      <c r="C67" s="64" t="s">
        <v>958</v>
      </c>
      <c r="D67" s="64">
        <v>0</v>
      </c>
      <c r="E67" s="63">
        <v>35</v>
      </c>
    </row>
    <row r="68" spans="1:5" x14ac:dyDescent="0.3">
      <c r="A68" s="63">
        <v>57</v>
      </c>
      <c r="B68" s="65" t="s">
        <v>888</v>
      </c>
      <c r="C68" s="64" t="s">
        <v>958</v>
      </c>
      <c r="D68" s="64">
        <v>0</v>
      </c>
      <c r="E68" s="63">
        <v>3</v>
      </c>
    </row>
    <row r="69" spans="1:5" x14ac:dyDescent="0.3">
      <c r="A69" s="63">
        <v>58</v>
      </c>
      <c r="B69" s="65" t="s">
        <v>889</v>
      </c>
      <c r="C69" s="64" t="s">
        <v>958</v>
      </c>
      <c r="D69" s="64">
        <v>0</v>
      </c>
      <c r="E69" s="63">
        <v>1</v>
      </c>
    </row>
    <row r="70" spans="1:5" x14ac:dyDescent="0.3">
      <c r="A70" s="63">
        <v>59</v>
      </c>
      <c r="B70" s="65" t="s">
        <v>890</v>
      </c>
      <c r="C70" s="64" t="s">
        <v>958</v>
      </c>
      <c r="D70" s="64">
        <v>0</v>
      </c>
      <c r="E70" s="63">
        <v>9</v>
      </c>
    </row>
    <row r="71" spans="1:5" x14ac:dyDescent="0.3">
      <c r="A71" s="63">
        <v>60</v>
      </c>
      <c r="B71" s="65" t="s">
        <v>891</v>
      </c>
      <c r="C71" s="64" t="s">
        <v>958</v>
      </c>
      <c r="D71" s="64">
        <v>0</v>
      </c>
      <c r="E71" s="63">
        <v>5</v>
      </c>
    </row>
    <row r="72" spans="1:5" x14ac:dyDescent="0.3">
      <c r="A72" s="63">
        <v>61</v>
      </c>
      <c r="B72" s="65" t="s">
        <v>892</v>
      </c>
      <c r="C72" s="64" t="s">
        <v>958</v>
      </c>
      <c r="D72" s="64">
        <v>0</v>
      </c>
      <c r="E72" s="63">
        <v>4</v>
      </c>
    </row>
    <row r="73" spans="1:5" x14ac:dyDescent="0.3">
      <c r="A73" s="63">
        <v>62</v>
      </c>
      <c r="B73" s="65" t="s">
        <v>893</v>
      </c>
      <c r="C73" s="64" t="s">
        <v>958</v>
      </c>
      <c r="D73" s="64">
        <v>0</v>
      </c>
      <c r="E73" s="63">
        <v>9</v>
      </c>
    </row>
    <row r="74" spans="1:5" x14ac:dyDescent="0.3">
      <c r="A74" s="63">
        <v>63</v>
      </c>
      <c r="B74" s="65" t="s">
        <v>894</v>
      </c>
      <c r="C74" s="64" t="s">
        <v>958</v>
      </c>
      <c r="D74" s="64">
        <v>0</v>
      </c>
      <c r="E74" s="63">
        <v>7</v>
      </c>
    </row>
    <row r="75" spans="1:5" x14ac:dyDescent="0.3">
      <c r="A75" s="63">
        <v>64</v>
      </c>
      <c r="B75" s="65" t="s">
        <v>895</v>
      </c>
      <c r="C75" s="64" t="s">
        <v>960</v>
      </c>
      <c r="D75" s="64">
        <v>0</v>
      </c>
      <c r="E75" s="63">
        <v>3</v>
      </c>
    </row>
    <row r="76" spans="1:5" x14ac:dyDescent="0.3">
      <c r="A76" s="63">
        <v>65</v>
      </c>
      <c r="B76" s="65" t="s">
        <v>896</v>
      </c>
      <c r="C76" s="64" t="s">
        <v>960</v>
      </c>
      <c r="D76" s="64">
        <v>0</v>
      </c>
      <c r="E76" s="63">
        <v>0</v>
      </c>
    </row>
    <row r="77" spans="1:5" x14ac:dyDescent="0.3">
      <c r="A77" s="63">
        <v>66</v>
      </c>
      <c r="B77" s="65" t="s">
        <v>897</v>
      </c>
      <c r="C77" s="64" t="s">
        <v>960</v>
      </c>
      <c r="D77" s="64">
        <v>0</v>
      </c>
      <c r="E77" s="63">
        <v>72</v>
      </c>
    </row>
    <row r="78" spans="1:5" x14ac:dyDescent="0.3">
      <c r="A78" s="63">
        <v>67</v>
      </c>
      <c r="B78" s="65" t="s">
        <v>898</v>
      </c>
      <c r="C78" s="64" t="s">
        <v>960</v>
      </c>
      <c r="D78" s="64">
        <v>0</v>
      </c>
      <c r="E78" s="63">
        <v>1</v>
      </c>
    </row>
    <row r="79" spans="1:5" x14ac:dyDescent="0.3">
      <c r="A79" s="63">
        <v>68</v>
      </c>
      <c r="B79" s="65" t="s">
        <v>899</v>
      </c>
      <c r="C79" s="64" t="s">
        <v>960</v>
      </c>
      <c r="D79" s="64">
        <v>2</v>
      </c>
      <c r="E79" s="63">
        <v>6</v>
      </c>
    </row>
    <row r="80" spans="1:5" x14ac:dyDescent="0.3">
      <c r="A80" s="63">
        <v>69</v>
      </c>
      <c r="B80" s="65" t="s">
        <v>900</v>
      </c>
      <c r="C80" s="64" t="s">
        <v>960</v>
      </c>
      <c r="D80" s="64">
        <v>0</v>
      </c>
      <c r="E80" s="63">
        <v>32</v>
      </c>
    </row>
    <row r="81" spans="1:5" x14ac:dyDescent="0.3">
      <c r="A81" s="63">
        <v>70</v>
      </c>
      <c r="B81" s="65" t="s">
        <v>901</v>
      </c>
      <c r="C81" s="64" t="s">
        <v>960</v>
      </c>
      <c r="D81" s="64">
        <v>0</v>
      </c>
      <c r="E81" s="63">
        <v>193</v>
      </c>
    </row>
    <row r="82" spans="1:5" x14ac:dyDescent="0.3">
      <c r="A82" s="63">
        <v>71</v>
      </c>
      <c r="B82" s="65" t="s">
        <v>902</v>
      </c>
      <c r="C82" s="64" t="s">
        <v>960</v>
      </c>
      <c r="D82" s="64">
        <v>2</v>
      </c>
      <c r="E82" s="63">
        <v>180</v>
      </c>
    </row>
    <row r="83" spans="1:5" x14ac:dyDescent="0.3">
      <c r="A83" s="63">
        <v>72</v>
      </c>
      <c r="B83" s="65" t="s">
        <v>903</v>
      </c>
      <c r="C83" s="64" t="s">
        <v>960</v>
      </c>
      <c r="D83" s="64">
        <v>0</v>
      </c>
      <c r="E83" s="63">
        <v>195</v>
      </c>
    </row>
    <row r="84" spans="1:5" x14ac:dyDescent="0.3">
      <c r="A84" s="63">
        <v>73</v>
      </c>
      <c r="B84" s="65" t="s">
        <v>904</v>
      </c>
      <c r="C84" s="64" t="s">
        <v>960</v>
      </c>
      <c r="D84" s="64">
        <v>1</v>
      </c>
      <c r="E84" s="63">
        <v>171</v>
      </c>
    </row>
    <row r="85" spans="1:5" x14ac:dyDescent="0.3">
      <c r="A85" s="63">
        <v>74</v>
      </c>
      <c r="B85" s="65" t="s">
        <v>905</v>
      </c>
      <c r="C85" s="64" t="s">
        <v>960</v>
      </c>
      <c r="D85" s="64">
        <v>0</v>
      </c>
      <c r="E85" s="63">
        <v>72</v>
      </c>
    </row>
    <row r="86" spans="1:5" x14ac:dyDescent="0.3">
      <c r="A86" s="63">
        <v>75</v>
      </c>
      <c r="B86" s="65" t="s">
        <v>906</v>
      </c>
      <c r="C86" s="64" t="s">
        <v>960</v>
      </c>
      <c r="D86" s="64">
        <v>2</v>
      </c>
      <c r="E86" s="63">
        <v>222</v>
      </c>
    </row>
    <row r="87" spans="1:5" x14ac:dyDescent="0.3">
      <c r="A87" s="63">
        <v>76</v>
      </c>
      <c r="B87" s="65" t="s">
        <v>907</v>
      </c>
      <c r="C87" s="64" t="s">
        <v>960</v>
      </c>
      <c r="D87" s="64">
        <v>0</v>
      </c>
      <c r="E87" s="63">
        <v>208</v>
      </c>
    </row>
    <row r="88" spans="1:5" x14ac:dyDescent="0.3">
      <c r="A88" s="63">
        <v>77</v>
      </c>
      <c r="B88" s="65" t="s">
        <v>908</v>
      </c>
      <c r="C88" s="64" t="s">
        <v>960</v>
      </c>
      <c r="D88" s="64">
        <v>0</v>
      </c>
      <c r="E88" s="63">
        <v>298</v>
      </c>
    </row>
    <row r="89" spans="1:5" x14ac:dyDescent="0.3">
      <c r="A89" s="63">
        <v>78</v>
      </c>
      <c r="B89" s="65" t="s">
        <v>909</v>
      </c>
      <c r="C89" s="64" t="s">
        <v>960</v>
      </c>
      <c r="D89" s="64">
        <v>0</v>
      </c>
      <c r="E89" s="63">
        <v>212</v>
      </c>
    </row>
    <row r="90" spans="1:5" x14ac:dyDescent="0.3">
      <c r="A90" s="63">
        <v>79</v>
      </c>
      <c r="B90" s="65" t="s">
        <v>910</v>
      </c>
      <c r="C90" s="64" t="s">
        <v>960</v>
      </c>
      <c r="D90" s="64">
        <v>0</v>
      </c>
      <c r="E90" s="63">
        <v>255</v>
      </c>
    </row>
    <row r="91" spans="1:5" x14ac:dyDescent="0.3">
      <c r="A91" s="63">
        <v>80</v>
      </c>
      <c r="B91" s="65" t="s">
        <v>911</v>
      </c>
      <c r="C91" s="64" t="s">
        <v>960</v>
      </c>
      <c r="D91" s="64">
        <v>1</v>
      </c>
      <c r="E91" s="63">
        <v>146</v>
      </c>
    </row>
    <row r="92" spans="1:5" x14ac:dyDescent="0.3">
      <c r="A92" s="63">
        <v>81</v>
      </c>
      <c r="B92" s="65" t="s">
        <v>912</v>
      </c>
      <c r="C92" s="64" t="s">
        <v>960</v>
      </c>
      <c r="D92" s="64">
        <v>0</v>
      </c>
      <c r="E92" s="63">
        <v>139</v>
      </c>
    </row>
    <row r="93" spans="1:5" x14ac:dyDescent="0.3">
      <c r="A93" s="63">
        <v>82</v>
      </c>
      <c r="B93" s="65" t="s">
        <v>913</v>
      </c>
      <c r="C93" s="64" t="s">
        <v>960</v>
      </c>
      <c r="D93" s="64">
        <v>2</v>
      </c>
      <c r="E93" s="63">
        <v>89</v>
      </c>
    </row>
    <row r="94" spans="1:5" x14ac:dyDescent="0.3">
      <c r="A94" s="63">
        <v>83</v>
      </c>
      <c r="B94" s="65" t="s">
        <v>914</v>
      </c>
      <c r="C94" s="64" t="s">
        <v>960</v>
      </c>
      <c r="D94" s="64">
        <v>0</v>
      </c>
      <c r="E94" s="63">
        <v>1</v>
      </c>
    </row>
    <row r="95" spans="1:5" x14ac:dyDescent="0.3">
      <c r="A95" s="63">
        <v>84</v>
      </c>
      <c r="B95" s="65" t="s">
        <v>915</v>
      </c>
      <c r="C95" s="64" t="s">
        <v>960</v>
      </c>
      <c r="D95" s="64">
        <v>0</v>
      </c>
      <c r="E95" s="63">
        <v>0</v>
      </c>
    </row>
    <row r="96" spans="1:5" x14ac:dyDescent="0.3">
      <c r="A96" s="63">
        <v>85</v>
      </c>
      <c r="B96" s="65" t="s">
        <v>916</v>
      </c>
      <c r="C96" s="64" t="s">
        <v>960</v>
      </c>
      <c r="D96" s="64">
        <v>0</v>
      </c>
      <c r="E96" s="63">
        <v>7</v>
      </c>
    </row>
    <row r="97" spans="1:5" x14ac:dyDescent="0.3">
      <c r="A97" s="63">
        <v>86</v>
      </c>
      <c r="B97" s="65" t="s">
        <v>917</v>
      </c>
      <c r="C97" s="64" t="s">
        <v>960</v>
      </c>
      <c r="D97" s="64">
        <v>0</v>
      </c>
      <c r="E97" s="63">
        <v>3</v>
      </c>
    </row>
    <row r="98" spans="1:5" x14ac:dyDescent="0.3">
      <c r="A98" s="63">
        <v>87</v>
      </c>
      <c r="B98" s="65" t="s">
        <v>918</v>
      </c>
      <c r="C98" s="64" t="s">
        <v>960</v>
      </c>
      <c r="D98" s="64">
        <v>0</v>
      </c>
      <c r="E98" s="63">
        <v>29</v>
      </c>
    </row>
    <row r="99" spans="1:5" x14ac:dyDescent="0.3">
      <c r="A99" s="63">
        <v>88</v>
      </c>
      <c r="B99" s="65" t="s">
        <v>919</v>
      </c>
      <c r="C99" s="64" t="s">
        <v>960</v>
      </c>
      <c r="D99" s="64">
        <v>0</v>
      </c>
      <c r="E99" s="63">
        <v>0</v>
      </c>
    </row>
    <row r="100" spans="1:5" x14ac:dyDescent="0.3">
      <c r="A100" s="63">
        <v>89</v>
      </c>
      <c r="B100" s="65" t="s">
        <v>920</v>
      </c>
      <c r="C100" s="64" t="s">
        <v>960</v>
      </c>
      <c r="D100" s="64">
        <v>0</v>
      </c>
      <c r="E100" s="63">
        <v>11</v>
      </c>
    </row>
    <row r="101" spans="1:5" x14ac:dyDescent="0.3">
      <c r="A101" s="63">
        <v>90</v>
      </c>
      <c r="B101" s="65" t="s">
        <v>921</v>
      </c>
      <c r="C101" s="64" t="s">
        <v>960</v>
      </c>
      <c r="D101" s="64">
        <v>0</v>
      </c>
      <c r="E101" s="63">
        <v>0</v>
      </c>
    </row>
    <row r="102" spans="1:5" x14ac:dyDescent="0.3">
      <c r="A102" s="63">
        <v>91</v>
      </c>
      <c r="B102" s="65" t="s">
        <v>922</v>
      </c>
      <c r="C102" s="64" t="s">
        <v>960</v>
      </c>
      <c r="D102" s="64">
        <v>0</v>
      </c>
      <c r="E102" s="63">
        <v>36</v>
      </c>
    </row>
    <row r="103" spans="1:5" x14ac:dyDescent="0.3">
      <c r="A103" s="63">
        <v>92</v>
      </c>
      <c r="B103" s="65" t="s">
        <v>923</v>
      </c>
      <c r="C103" s="64" t="s">
        <v>960</v>
      </c>
      <c r="D103" s="64">
        <v>0</v>
      </c>
      <c r="E103" s="63">
        <v>7</v>
      </c>
    </row>
    <row r="104" spans="1:5" x14ac:dyDescent="0.3">
      <c r="A104" s="63">
        <v>93</v>
      </c>
      <c r="B104" s="65" t="s">
        <v>924</v>
      </c>
      <c r="C104" s="64" t="s">
        <v>960</v>
      </c>
      <c r="D104" s="64">
        <v>1</v>
      </c>
      <c r="E104" s="63">
        <v>18</v>
      </c>
    </row>
    <row r="105" spans="1:5" x14ac:dyDescent="0.3">
      <c r="A105" s="63">
        <v>94</v>
      </c>
      <c r="B105" s="65" t="s">
        <v>925</v>
      </c>
      <c r="C105" s="64" t="s">
        <v>960</v>
      </c>
      <c r="D105" s="64">
        <v>0</v>
      </c>
      <c r="E105" s="63">
        <v>0</v>
      </c>
    </row>
    <row r="106" spans="1:5" x14ac:dyDescent="0.3">
      <c r="A106" s="63">
        <v>95</v>
      </c>
      <c r="B106" s="65" t="s">
        <v>926</v>
      </c>
      <c r="C106" s="64" t="s">
        <v>960</v>
      </c>
      <c r="D106" s="64">
        <v>0</v>
      </c>
      <c r="E106" s="63">
        <v>37</v>
      </c>
    </row>
    <row r="107" spans="1:5" x14ac:dyDescent="0.3">
      <c r="A107" s="63">
        <v>96</v>
      </c>
      <c r="B107" s="65" t="s">
        <v>927</v>
      </c>
      <c r="C107" s="64" t="s">
        <v>960</v>
      </c>
      <c r="D107" s="64">
        <v>0</v>
      </c>
      <c r="E107" s="63">
        <v>0</v>
      </c>
    </row>
    <row r="108" spans="1:5" x14ac:dyDescent="0.3">
      <c r="A108" s="63">
        <v>97</v>
      </c>
      <c r="B108" s="65" t="s">
        <v>928</v>
      </c>
      <c r="C108" s="64" t="s">
        <v>960</v>
      </c>
      <c r="D108" s="64">
        <v>0</v>
      </c>
      <c r="E108" s="63">
        <v>30</v>
      </c>
    </row>
    <row r="109" spans="1:5" x14ac:dyDescent="0.3">
      <c r="A109" s="63">
        <v>98</v>
      </c>
      <c r="B109" s="65" t="s">
        <v>929</v>
      </c>
      <c r="C109" s="64" t="s">
        <v>960</v>
      </c>
      <c r="D109" s="64">
        <v>0</v>
      </c>
      <c r="E109" s="63">
        <v>6</v>
      </c>
    </row>
    <row r="110" spans="1:5" x14ac:dyDescent="0.3">
      <c r="A110" s="63">
        <v>99</v>
      </c>
      <c r="B110" s="65" t="s">
        <v>930</v>
      </c>
      <c r="C110" s="64" t="s">
        <v>960</v>
      </c>
      <c r="D110" s="64">
        <v>0</v>
      </c>
      <c r="E110" s="63">
        <v>0</v>
      </c>
    </row>
    <row r="111" spans="1:5" x14ac:dyDescent="0.3">
      <c r="A111" s="63">
        <v>100</v>
      </c>
      <c r="B111" s="65" t="s">
        <v>931</v>
      </c>
      <c r="C111" s="64" t="s">
        <v>960</v>
      </c>
      <c r="D111" s="64">
        <v>1</v>
      </c>
      <c r="E111" s="63">
        <v>70</v>
      </c>
    </row>
    <row r="112" spans="1:5" x14ac:dyDescent="0.3">
      <c r="A112" s="63">
        <v>101</v>
      </c>
      <c r="B112" s="65" t="s">
        <v>932</v>
      </c>
      <c r="C112" s="64" t="s">
        <v>960</v>
      </c>
      <c r="D112" s="64">
        <v>0</v>
      </c>
      <c r="E112" s="63">
        <v>47</v>
      </c>
    </row>
    <row r="113" spans="1:5" x14ac:dyDescent="0.3">
      <c r="A113" s="63">
        <v>102</v>
      </c>
      <c r="B113" s="65" t="s">
        <v>933</v>
      </c>
      <c r="C113" s="64" t="s">
        <v>960</v>
      </c>
      <c r="D113" s="64">
        <v>0</v>
      </c>
      <c r="E113" s="63">
        <v>0</v>
      </c>
    </row>
    <row r="114" spans="1:5" x14ac:dyDescent="0.3">
      <c r="A114" s="63">
        <v>103</v>
      </c>
      <c r="B114" s="65" t="s">
        <v>934</v>
      </c>
      <c r="C114" s="64" t="s">
        <v>960</v>
      </c>
      <c r="D114" s="64">
        <v>0</v>
      </c>
      <c r="E114" s="63">
        <v>127</v>
      </c>
    </row>
    <row r="115" spans="1:5" x14ac:dyDescent="0.3">
      <c r="A115" s="63">
        <v>104</v>
      </c>
      <c r="B115" s="65" t="s">
        <v>935</v>
      </c>
      <c r="C115" s="64" t="s">
        <v>960</v>
      </c>
      <c r="D115" s="64">
        <v>2</v>
      </c>
      <c r="E115" s="63">
        <v>12</v>
      </c>
    </row>
    <row r="116" spans="1:5" x14ac:dyDescent="0.3">
      <c r="A116" s="63">
        <v>105</v>
      </c>
      <c r="B116" s="65" t="s">
        <v>936</v>
      </c>
      <c r="C116" s="64" t="s">
        <v>960</v>
      </c>
      <c r="D116" s="64">
        <v>0</v>
      </c>
      <c r="E116" s="63">
        <v>1</v>
      </c>
    </row>
    <row r="117" spans="1:5" x14ac:dyDescent="0.3">
      <c r="A117" s="63">
        <v>106</v>
      </c>
      <c r="B117" s="65" t="s">
        <v>937</v>
      </c>
      <c r="C117" s="64" t="s">
        <v>960</v>
      </c>
      <c r="D117" s="64">
        <v>0</v>
      </c>
      <c r="E117" s="63">
        <v>48</v>
      </c>
    </row>
    <row r="118" spans="1:5" x14ac:dyDescent="0.3">
      <c r="A118" s="63">
        <v>107</v>
      </c>
      <c r="B118" s="65" t="s">
        <v>938</v>
      </c>
      <c r="C118" s="64" t="s">
        <v>960</v>
      </c>
      <c r="D118" s="64">
        <v>0</v>
      </c>
      <c r="E118" s="63">
        <v>329</v>
      </c>
    </row>
    <row r="119" spans="1:5" x14ac:dyDescent="0.3">
      <c r="A119" s="63">
        <v>108</v>
      </c>
      <c r="B119" s="65" t="s">
        <v>939</v>
      </c>
      <c r="C119" s="64" t="s">
        <v>960</v>
      </c>
      <c r="D119" s="64">
        <v>0</v>
      </c>
      <c r="E119" s="63">
        <v>25</v>
      </c>
    </row>
    <row r="120" spans="1:5" x14ac:dyDescent="0.3">
      <c r="A120" s="63">
        <v>109</v>
      </c>
      <c r="B120" s="65" t="s">
        <v>940</v>
      </c>
      <c r="C120" s="64" t="s">
        <v>960</v>
      </c>
      <c r="D120" s="64">
        <v>0</v>
      </c>
      <c r="E120" s="63">
        <v>14</v>
      </c>
    </row>
    <row r="121" spans="1:5" x14ac:dyDescent="0.3">
      <c r="A121" s="63">
        <v>110</v>
      </c>
      <c r="B121" s="65" t="s">
        <v>941</v>
      </c>
      <c r="C121" s="64" t="s">
        <v>960</v>
      </c>
      <c r="D121" s="64">
        <v>0</v>
      </c>
      <c r="E121" s="63">
        <v>29</v>
      </c>
    </row>
    <row r="122" spans="1:5" x14ac:dyDescent="0.3">
      <c r="A122" s="63">
        <v>111</v>
      </c>
      <c r="B122" s="65" t="s">
        <v>942</v>
      </c>
      <c r="C122" s="64" t="s">
        <v>960</v>
      </c>
      <c r="D122" s="64">
        <v>0</v>
      </c>
      <c r="E122" s="63">
        <v>39</v>
      </c>
    </row>
    <row r="123" spans="1:5" x14ac:dyDescent="0.3">
      <c r="A123" s="63">
        <v>112</v>
      </c>
      <c r="B123" s="65" t="s">
        <v>943</v>
      </c>
      <c r="C123" s="64" t="s">
        <v>960</v>
      </c>
      <c r="D123" s="64">
        <v>0</v>
      </c>
      <c r="E123" s="63">
        <v>5</v>
      </c>
    </row>
    <row r="124" spans="1:5" x14ac:dyDescent="0.3">
      <c r="A124" s="63">
        <v>113</v>
      </c>
      <c r="B124" s="65" t="s">
        <v>944</v>
      </c>
      <c r="C124" s="64" t="s">
        <v>960</v>
      </c>
      <c r="D124" s="64">
        <v>0</v>
      </c>
      <c r="E124" s="63">
        <v>0</v>
      </c>
    </row>
    <row r="125" spans="1:5" x14ac:dyDescent="0.3">
      <c r="A125" s="63">
        <v>114</v>
      </c>
      <c r="B125" s="65" t="s">
        <v>945</v>
      </c>
      <c r="C125" s="64" t="s">
        <v>960</v>
      </c>
      <c r="D125" s="64">
        <v>1</v>
      </c>
      <c r="E125" s="63">
        <v>200</v>
      </c>
    </row>
    <row r="126" spans="1:5" x14ac:dyDescent="0.3">
      <c r="A126" s="63">
        <v>115</v>
      </c>
      <c r="B126" s="65" t="s">
        <v>946</v>
      </c>
      <c r="C126" s="64" t="s">
        <v>960</v>
      </c>
      <c r="D126" s="64">
        <v>0</v>
      </c>
      <c r="E126" s="63">
        <v>6</v>
      </c>
    </row>
    <row r="127" spans="1:5" x14ac:dyDescent="0.3">
      <c r="A127" s="63">
        <v>116</v>
      </c>
      <c r="B127" s="65" t="s">
        <v>947</v>
      </c>
      <c r="C127" s="64" t="s">
        <v>960</v>
      </c>
      <c r="D127" s="64">
        <v>0</v>
      </c>
      <c r="E127" s="63">
        <v>0</v>
      </c>
    </row>
    <row r="128" spans="1:5" x14ac:dyDescent="0.3">
      <c r="A128" s="63">
        <v>117</v>
      </c>
      <c r="B128" s="65" t="s">
        <v>948</v>
      </c>
      <c r="C128" s="64" t="s">
        <v>960</v>
      </c>
      <c r="D128" s="64">
        <v>0</v>
      </c>
      <c r="E128" s="63">
        <v>13</v>
      </c>
    </row>
    <row r="129" spans="1:5" x14ac:dyDescent="0.3">
      <c r="A129" s="63">
        <v>118</v>
      </c>
      <c r="B129" s="65" t="s">
        <v>949</v>
      </c>
      <c r="C129" s="64" t="s">
        <v>960</v>
      </c>
      <c r="D129" s="64">
        <v>0</v>
      </c>
      <c r="E129" s="63">
        <v>1</v>
      </c>
    </row>
    <row r="130" spans="1:5" x14ac:dyDescent="0.3">
      <c r="A130" s="63">
        <v>119</v>
      </c>
      <c r="B130" s="65" t="s">
        <v>950</v>
      </c>
      <c r="C130" s="64" t="s">
        <v>960</v>
      </c>
      <c r="D130" s="64">
        <v>0</v>
      </c>
      <c r="E130" s="63">
        <v>1</v>
      </c>
    </row>
    <row r="131" spans="1:5" x14ac:dyDescent="0.3">
      <c r="A131" s="63">
        <v>120</v>
      </c>
      <c r="B131" s="65" t="s">
        <v>951</v>
      </c>
      <c r="C131" s="64" t="s">
        <v>961</v>
      </c>
      <c r="D131" s="64">
        <v>0</v>
      </c>
      <c r="E131" s="63">
        <v>4</v>
      </c>
    </row>
    <row r="132" spans="1:5" x14ac:dyDescent="0.3">
      <c r="A132" s="63">
        <v>121</v>
      </c>
      <c r="B132" s="65" t="s">
        <v>952</v>
      </c>
      <c r="C132" s="64" t="s">
        <v>961</v>
      </c>
      <c r="D132" s="64">
        <v>0</v>
      </c>
      <c r="E132" s="63">
        <v>4</v>
      </c>
    </row>
    <row r="133" spans="1:5" x14ac:dyDescent="0.3">
      <c r="A133" s="63">
        <v>122</v>
      </c>
      <c r="B133" s="65" t="s">
        <v>953</v>
      </c>
      <c r="C133" s="64" t="s">
        <v>961</v>
      </c>
      <c r="D133" s="64">
        <v>0</v>
      </c>
      <c r="E133" s="63">
        <v>0</v>
      </c>
    </row>
    <row r="134" spans="1:5" x14ac:dyDescent="0.3">
      <c r="A134" s="63">
        <v>123</v>
      </c>
      <c r="B134" s="65" t="s">
        <v>954</v>
      </c>
      <c r="C134" s="64" t="s">
        <v>962</v>
      </c>
      <c r="D134" s="64">
        <v>0</v>
      </c>
      <c r="E134" s="63">
        <v>0</v>
      </c>
    </row>
    <row r="135" spans="1:5" x14ac:dyDescent="0.3">
      <c r="A135" s="63">
        <v>124</v>
      </c>
      <c r="B135" s="65" t="s">
        <v>955</v>
      </c>
      <c r="C135" s="64" t="s">
        <v>962</v>
      </c>
      <c r="D135" s="64">
        <v>0</v>
      </c>
      <c r="E135" s="63">
        <v>0</v>
      </c>
    </row>
    <row r="136" spans="1:5" s="62" customFormat="1" ht="24.6" customHeight="1" x14ac:dyDescent="0.2">
      <c r="A136" s="120" t="s">
        <v>612</v>
      </c>
      <c r="B136" s="121"/>
      <c r="C136" s="122"/>
      <c r="D136" s="84">
        <f>SUM(D12:D135)</f>
        <v>388</v>
      </c>
      <c r="E136" s="83">
        <f>SUM(E12:E135)</f>
        <v>7296</v>
      </c>
    </row>
    <row r="138" spans="1:5" x14ac:dyDescent="0.3">
      <c r="D138" s="60" t="s">
        <v>826</v>
      </c>
    </row>
    <row r="139" spans="1:5" x14ac:dyDescent="0.3">
      <c r="D139" s="60" t="s">
        <v>703</v>
      </c>
    </row>
    <row r="143" spans="1:5" x14ac:dyDescent="0.3">
      <c r="D143" s="79" t="s">
        <v>704</v>
      </c>
    </row>
    <row r="144" spans="1:5" x14ac:dyDescent="0.3">
      <c r="D144" s="61" t="s">
        <v>705</v>
      </c>
    </row>
    <row r="145" spans="4:4" x14ac:dyDescent="0.3">
      <c r="D145" s="61" t="s">
        <v>706</v>
      </c>
    </row>
  </sheetData>
  <mergeCells count="3">
    <mergeCell ref="A8:E8"/>
    <mergeCell ref="A9:E9"/>
    <mergeCell ref="A136:C136"/>
  </mergeCells>
  <pageMargins left="0.70866141732283472" right="0.27559055118110237" top="0.66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Form Responses 1</vt:lpstr>
      <vt:lpstr>SD</vt:lpstr>
      <vt:lpstr>MI</vt:lpstr>
      <vt:lpstr>ISI GANDA</vt:lpstr>
      <vt:lpstr>Data Siswa SD </vt:lpstr>
      <vt:lpstr>Data Siswa MI</vt:lpstr>
      <vt:lpstr>Data Siswa SMP</vt:lpstr>
      <vt:lpstr>SM PK</vt:lpstr>
      <vt:lpstr>'Data Siswa MI'!Print_Titles</vt:lpstr>
      <vt:lpstr>'Data Siswa SD '!Print_Titles</vt:lpstr>
      <vt:lpstr>'Data Siswa SMP'!Print_Titles</vt:lpstr>
      <vt:lpstr>'SM PK'!Print_Titles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sungram_3</cp:lastModifiedBy>
  <cp:lastPrinted>2023-02-01T04:26:42Z</cp:lastPrinted>
  <dcterms:modified xsi:type="dcterms:W3CDTF">2024-04-19T03:29:32Z</dcterms:modified>
</cp:coreProperties>
</file>